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cuments\Skripsi Reza\Berkas Archive\"/>
    </mc:Choice>
  </mc:AlternateContent>
  <xr:revisionPtr revIDLastSave="0" documentId="8_{103091B5-BD5A-4C75-98EC-92419EB170B9}" xr6:coauthVersionLast="47" xr6:coauthVersionMax="47" xr10:uidLastSave="{00000000-0000-0000-0000-000000000000}"/>
  <bookViews>
    <workbookView xWindow="-120" yWindow="-120" windowWidth="20730" windowHeight="11040" xr2:uid="{5B41D627-646B-4DBC-9DE0-B021500E3A4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F21" i="2"/>
  <c r="F19" i="2"/>
  <c r="F51" i="2"/>
  <c r="K51" i="2" s="1"/>
  <c r="E43" i="2"/>
  <c r="F43" i="2" s="1"/>
  <c r="K43" i="2" s="1"/>
  <c r="E42" i="2"/>
  <c r="F42" i="2" s="1"/>
  <c r="K42" i="2" s="1"/>
  <c r="E41" i="2"/>
  <c r="F41" i="2" s="1"/>
  <c r="E40" i="2"/>
  <c r="E39" i="2"/>
  <c r="F39" i="2" s="1"/>
  <c r="K39" i="2" s="1"/>
  <c r="E33" i="2"/>
  <c r="E32" i="2"/>
  <c r="E31" i="2"/>
  <c r="E30" i="2"/>
  <c r="E29" i="2"/>
  <c r="J24" i="2"/>
  <c r="E21" i="2"/>
  <c r="E20" i="2"/>
  <c r="E19" i="2"/>
  <c r="J18" i="2"/>
  <c r="J19" i="2"/>
  <c r="J20" i="2"/>
  <c r="J21" i="2"/>
  <c r="J22" i="2"/>
  <c r="J23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11" i="2"/>
  <c r="J12" i="2"/>
  <c r="J13" i="2"/>
  <c r="J14" i="2"/>
  <c r="J15" i="2"/>
  <c r="J16" i="2"/>
  <c r="J17" i="2"/>
  <c r="J10" i="2"/>
  <c r="J9" i="2"/>
  <c r="T53" i="2"/>
  <c r="Q53" i="2"/>
  <c r="T52" i="2"/>
  <c r="Q52" i="2"/>
  <c r="T51" i="2"/>
  <c r="Q51" i="2"/>
  <c r="T50" i="2"/>
  <c r="Q50" i="2"/>
  <c r="T49" i="2"/>
  <c r="Q49" i="2"/>
  <c r="T48" i="2"/>
  <c r="Q48" i="2"/>
  <c r="T47" i="2"/>
  <c r="Q47" i="2"/>
  <c r="T46" i="2"/>
  <c r="Q46" i="2"/>
  <c r="T45" i="2"/>
  <c r="Q45" i="2"/>
  <c r="T44" i="2"/>
  <c r="Q44" i="2"/>
  <c r="Q43" i="2"/>
  <c r="Q42" i="2"/>
  <c r="T41" i="2"/>
  <c r="Q41" i="2"/>
  <c r="T40" i="2"/>
  <c r="Q40" i="2"/>
  <c r="T39" i="2"/>
  <c r="Q39" i="2"/>
  <c r="T38" i="2"/>
  <c r="Q38" i="2"/>
  <c r="T37" i="2"/>
  <c r="Q37" i="2"/>
  <c r="Q36" i="2"/>
  <c r="T35" i="2"/>
  <c r="Q35" i="2"/>
  <c r="T34" i="2"/>
  <c r="Q34" i="2"/>
  <c r="T33" i="2"/>
  <c r="Q33" i="2"/>
  <c r="T32" i="2"/>
  <c r="Q32" i="2"/>
  <c r="T31" i="2"/>
  <c r="Q31" i="2"/>
  <c r="T30" i="2"/>
  <c r="Q30" i="2"/>
  <c r="T29" i="2"/>
  <c r="Q29" i="2"/>
  <c r="T28" i="2"/>
  <c r="Q28" i="2"/>
  <c r="T27" i="2"/>
  <c r="Q27" i="2"/>
  <c r="Q26" i="2"/>
  <c r="T25" i="2"/>
  <c r="Q25" i="2"/>
  <c r="T24" i="2"/>
  <c r="Q24" i="2"/>
  <c r="T23" i="2"/>
  <c r="Q23" i="2"/>
  <c r="Q22" i="2"/>
  <c r="Q21" i="2"/>
  <c r="T20" i="2"/>
  <c r="Q20" i="2"/>
  <c r="T19" i="2"/>
  <c r="Q19" i="2"/>
  <c r="T18" i="2"/>
  <c r="Q18" i="2"/>
  <c r="T17" i="2"/>
  <c r="Q17" i="2"/>
  <c r="T16" i="2"/>
  <c r="Q16" i="2"/>
  <c r="T15" i="2"/>
  <c r="Q15" i="2"/>
  <c r="T14" i="2"/>
  <c r="Q14" i="2"/>
  <c r="T13" i="2"/>
  <c r="Q13" i="2"/>
  <c r="T12" i="2"/>
  <c r="Q12" i="2"/>
  <c r="T11" i="2"/>
  <c r="Q11" i="2"/>
  <c r="T10" i="2"/>
  <c r="Q10" i="2"/>
  <c r="T9" i="2"/>
  <c r="Q9" i="2"/>
  <c r="T8" i="2"/>
  <c r="Q8" i="2"/>
  <c r="T7" i="2"/>
  <c r="Q7" i="2"/>
  <c r="T6" i="2"/>
  <c r="Q6" i="2"/>
  <c r="T5" i="2"/>
  <c r="Q5" i="2"/>
  <c r="T4" i="2"/>
  <c r="Q4" i="2"/>
  <c r="I5" i="2"/>
  <c r="L5" i="2" s="1"/>
  <c r="I6" i="2"/>
  <c r="L6" i="2" s="1"/>
  <c r="I7" i="2"/>
  <c r="L7" i="2" s="1"/>
  <c r="I8" i="2"/>
  <c r="L8" i="2" s="1"/>
  <c r="I9" i="2"/>
  <c r="I10" i="2"/>
  <c r="L10" i="2" s="1"/>
  <c r="I11" i="2"/>
  <c r="L11" i="2" s="1"/>
  <c r="I12" i="2"/>
  <c r="L12" i="2" s="1"/>
  <c r="I13" i="2"/>
  <c r="I14" i="2"/>
  <c r="I15" i="2"/>
  <c r="L15" i="2" s="1"/>
  <c r="I16" i="2"/>
  <c r="I17" i="2"/>
  <c r="L17" i="2" s="1"/>
  <c r="I18" i="2"/>
  <c r="L18" i="2" s="1"/>
  <c r="I19" i="2"/>
  <c r="L19" i="2" s="1"/>
  <c r="I20" i="2"/>
  <c r="I21" i="2"/>
  <c r="I22" i="2"/>
  <c r="L22" i="2" s="1"/>
  <c r="I23" i="2"/>
  <c r="I24" i="2"/>
  <c r="I25" i="2"/>
  <c r="I26" i="2"/>
  <c r="I27" i="2"/>
  <c r="L27" i="2" s="1"/>
  <c r="I28" i="2"/>
  <c r="L28" i="2" s="1"/>
  <c r="I29" i="2"/>
  <c r="I30" i="2"/>
  <c r="L30" i="2" s="1"/>
  <c r="I31" i="2"/>
  <c r="L31" i="2" s="1"/>
  <c r="I32" i="2"/>
  <c r="L32" i="2" s="1"/>
  <c r="I33" i="2"/>
  <c r="I34" i="2"/>
  <c r="I35" i="2"/>
  <c r="L35" i="2" s="1"/>
  <c r="I36" i="2"/>
  <c r="L36" i="2" s="1"/>
  <c r="I37" i="2"/>
  <c r="I38" i="2"/>
  <c r="I39" i="2"/>
  <c r="L39" i="2" s="1"/>
  <c r="I40" i="2"/>
  <c r="L40" i="2" s="1"/>
  <c r="I41" i="2"/>
  <c r="I42" i="2"/>
  <c r="I43" i="2"/>
  <c r="I44" i="2"/>
  <c r="I45" i="2"/>
  <c r="I46" i="2"/>
  <c r="L46" i="2" s="1"/>
  <c r="I47" i="2"/>
  <c r="L47" i="2" s="1"/>
  <c r="I48" i="2"/>
  <c r="L48" i="2" s="1"/>
  <c r="I49" i="2"/>
  <c r="I50" i="2"/>
  <c r="L50" i="2" s="1"/>
  <c r="I51" i="2"/>
  <c r="L51" i="2" s="1"/>
  <c r="I52" i="2"/>
  <c r="I53" i="2"/>
  <c r="F5" i="2"/>
  <c r="K5" i="2" s="1"/>
  <c r="F6" i="2"/>
  <c r="K6" i="2" s="1"/>
  <c r="F7" i="2"/>
  <c r="K7" i="2" s="1"/>
  <c r="F8" i="2"/>
  <c r="K8" i="2" s="1"/>
  <c r="F9" i="2"/>
  <c r="F10" i="2"/>
  <c r="K10" i="2" s="1"/>
  <c r="F11" i="2"/>
  <c r="K11" i="2" s="1"/>
  <c r="F12" i="2"/>
  <c r="K12" i="2" s="1"/>
  <c r="F13" i="2"/>
  <c r="F14" i="2"/>
  <c r="F15" i="2"/>
  <c r="K15" i="2" s="1"/>
  <c r="F16" i="2"/>
  <c r="F17" i="2"/>
  <c r="F18" i="2"/>
  <c r="K18" i="2" s="1"/>
  <c r="F22" i="2"/>
  <c r="K22" i="2" s="1"/>
  <c r="F23" i="2"/>
  <c r="K23" i="2" s="1"/>
  <c r="F24" i="2"/>
  <c r="F25" i="2"/>
  <c r="F26" i="2"/>
  <c r="F27" i="2"/>
  <c r="K27" i="2" s="1"/>
  <c r="F28" i="2"/>
  <c r="F29" i="2"/>
  <c r="F30" i="2"/>
  <c r="K30" i="2" s="1"/>
  <c r="F31" i="2"/>
  <c r="K31" i="2" s="1"/>
  <c r="F32" i="2"/>
  <c r="F33" i="2"/>
  <c r="F34" i="2"/>
  <c r="F35" i="2"/>
  <c r="K35" i="2" s="1"/>
  <c r="F36" i="2"/>
  <c r="F37" i="2"/>
  <c r="F38" i="2"/>
  <c r="K38" i="2" s="1"/>
  <c r="F40" i="2"/>
  <c r="F44" i="2"/>
  <c r="F45" i="2"/>
  <c r="F46" i="2"/>
  <c r="K46" i="2" s="1"/>
  <c r="F47" i="2"/>
  <c r="K47" i="2" s="1"/>
  <c r="F48" i="2"/>
  <c r="F49" i="2"/>
  <c r="F50" i="2"/>
  <c r="K50" i="2" s="1"/>
  <c r="F52" i="2"/>
  <c r="F53" i="2"/>
  <c r="K53" i="2" s="1"/>
  <c r="F20" i="2" l="1"/>
  <c r="L52" i="2"/>
  <c r="M51" i="2"/>
  <c r="M47" i="2"/>
  <c r="L44" i="2"/>
  <c r="M43" i="2"/>
  <c r="L43" i="2"/>
  <c r="L42" i="2"/>
  <c r="M42" i="2" s="1"/>
  <c r="M39" i="2"/>
  <c r="L38" i="2"/>
  <c r="M35" i="2"/>
  <c r="K34" i="2"/>
  <c r="M34" i="2" s="1"/>
  <c r="L34" i="2"/>
  <c r="M27" i="2"/>
  <c r="M31" i="2"/>
  <c r="K26" i="2"/>
  <c r="L26" i="2"/>
  <c r="L24" i="2"/>
  <c r="L23" i="2"/>
  <c r="M23" i="2" s="1"/>
  <c r="K19" i="2"/>
  <c r="M19" i="2" s="1"/>
  <c r="L16" i="2"/>
  <c r="K16" i="2"/>
  <c r="M15" i="2"/>
  <c r="L13" i="2"/>
  <c r="K49" i="2"/>
  <c r="K45" i="2"/>
  <c r="K41" i="2"/>
  <c r="M41" i="2" s="1"/>
  <c r="K37" i="2"/>
  <c r="K33" i="2"/>
  <c r="K29" i="2"/>
  <c r="K25" i="2"/>
  <c r="K21" i="2"/>
  <c r="M21" i="2" s="1"/>
  <c r="L20" i="2"/>
  <c r="K52" i="2"/>
  <c r="M52" i="2" s="1"/>
  <c r="K48" i="2"/>
  <c r="M48" i="2" s="1"/>
  <c r="K44" i="2"/>
  <c r="M44" i="2" s="1"/>
  <c r="K40" i="2"/>
  <c r="M40" i="2" s="1"/>
  <c r="K36" i="2"/>
  <c r="M36" i="2" s="1"/>
  <c r="K32" i="2"/>
  <c r="M32" i="2" s="1"/>
  <c r="K28" i="2"/>
  <c r="M28" i="2" s="1"/>
  <c r="K24" i="2"/>
  <c r="K20" i="2"/>
  <c r="L53" i="2"/>
  <c r="M53" i="2" s="1"/>
  <c r="L49" i="2"/>
  <c r="L45" i="2"/>
  <c r="L41" i="2"/>
  <c r="L37" i="2"/>
  <c r="L33" i="2"/>
  <c r="L29" i="2"/>
  <c r="L25" i="2"/>
  <c r="L21" i="2"/>
  <c r="K14" i="2"/>
  <c r="K17" i="2"/>
  <c r="M17" i="2" s="1"/>
  <c r="K13" i="2"/>
  <c r="M13" i="2" s="1"/>
  <c r="L14" i="2"/>
  <c r="M12" i="2"/>
  <c r="M11" i="2"/>
  <c r="L9" i="2"/>
  <c r="K9" i="2"/>
  <c r="M5" i="2"/>
  <c r="M50" i="2"/>
  <c r="M46" i="2"/>
  <c r="M38" i="2"/>
  <c r="M30" i="2"/>
  <c r="M22" i="2"/>
  <c r="M18" i="2"/>
  <c r="M10" i="2"/>
  <c r="M25" i="2"/>
  <c r="M8" i="2"/>
  <c r="M7" i="2"/>
  <c r="M6" i="2"/>
  <c r="M45" i="2" l="1"/>
  <c r="M37" i="2"/>
  <c r="M49" i="2"/>
  <c r="M26" i="2"/>
  <c r="M9" i="2"/>
  <c r="M29" i="2"/>
  <c r="M16" i="2"/>
  <c r="M33" i="2"/>
  <c r="M24" i="2"/>
  <c r="M20" i="2"/>
  <c r="M14" i="2"/>
  <c r="I4" i="2"/>
  <c r="L4" i="2" s="1"/>
  <c r="F4" i="2"/>
  <c r="K4" i="2" s="1"/>
  <c r="M4" i="2" l="1"/>
</calcChain>
</file>

<file path=xl/sharedStrings.xml><?xml version="1.0" encoding="utf-8"?>
<sst xmlns="http://schemas.openxmlformats.org/spreadsheetml/2006/main" count="39" uniqueCount="36">
  <si>
    <t>No</t>
  </si>
  <si>
    <t>Perusahaan</t>
  </si>
  <si>
    <t>Tahun</t>
  </si>
  <si>
    <t>Direksi</t>
  </si>
  <si>
    <t>Masa Jabatan</t>
  </si>
  <si>
    <t>Tingkat Pendidikan</t>
  </si>
  <si>
    <t>Latar Belakang Pendidikan</t>
  </si>
  <si>
    <t>Total</t>
  </si>
  <si>
    <t>Total WoB</t>
  </si>
  <si>
    <t>Total Direksi</t>
  </si>
  <si>
    <t>Max</t>
  </si>
  <si>
    <t>Min</t>
  </si>
  <si>
    <t>BCA</t>
  </si>
  <si>
    <t>ALADIN</t>
  </si>
  <si>
    <t>BJB</t>
  </si>
  <si>
    <t>BKPIN</t>
  </si>
  <si>
    <t>BTPN</t>
  </si>
  <si>
    <t>Maybank</t>
  </si>
  <si>
    <t>Mega</t>
  </si>
  <si>
    <t>Muamalat</t>
  </si>
  <si>
    <t>Panin</t>
  </si>
  <si>
    <t>Victoria</t>
  </si>
  <si>
    <t>Tobins q</t>
  </si>
  <si>
    <t>Harga Saham (Penutupan Akhir Tahun)</t>
  </si>
  <si>
    <t>Jumlah Saham beredar</t>
  </si>
  <si>
    <t>Total Aset</t>
  </si>
  <si>
    <t>Total Kewajiban</t>
  </si>
  <si>
    <t>Total Hutang</t>
  </si>
  <si>
    <t>EBV</t>
  </si>
  <si>
    <t>EMV</t>
  </si>
  <si>
    <t>D</t>
  </si>
  <si>
    <t>EMV + D</t>
  </si>
  <si>
    <t>EBV + D</t>
  </si>
  <si>
    <t>EMV+D/EBV+D</t>
  </si>
  <si>
    <t>1= Pascasarjana, 2=Sarjana</t>
  </si>
  <si>
    <t>1=ekonomi&amp;bisnis, 2=hukum, 3=teknik industri, 4=general, 5=kimia studies(master of science)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</si>
</sst>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Rp&quot;* #,##0_-;\-&quot;Rp&quot;* #,##0_-;_-&quot;Rp&quot;* &quot;-&quot;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2" fontId="0" fillId="0" borderId="0" xfId="0" applyNumberFormat="1"/>
    <xf numFmtId="2" fontId="0" fillId="0" borderId="0" xfId="0" applyNumberFormat="1"/>
    <xf numFmtId="0" fontId="1" fillId="0" borderId="1" xfId="0" applyFont="1" applyBorder="1" applyAlignment="1" applyProtection="1">
      <alignment horizontal="center" vertical="center"/>
      <protection locked="0"/>
    </xf>
    <xf numFmtId="42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protection locked="0"/>
    </xf>
    <xf numFmtId="4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42" fontId="0" fillId="0" borderId="1" xfId="0" applyNumberFormat="1" applyBorder="1" applyAlignment="1">
      <alignment horizontal="center" vertical="center"/>
    </xf>
    <xf numFmtId="42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42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3553B-6BFB-44B9-8438-4E13FB9689FC}">
  <dimension ref="A1:V60"/>
  <sheetViews>
    <sheetView tabSelected="1" zoomScale="75" workbookViewId="0">
      <pane xSplit="3" ySplit="3" topLeftCell="D28" activePane="bottomRight" state="frozen"/>
      <selection pane="topRight" activeCell="D1" sqref="D1"/>
      <selection pane="bottomLeft" activeCell="A4" sqref="A4"/>
      <selection pane="bottomRight" activeCell="M4" sqref="M4:M53"/>
    </sheetView>
  </sheetViews>
  <sheetFormatPr defaultRowHeight="15" x14ac:dyDescent="0.25"/>
  <cols>
    <col min="1" max="1" width="9.140625" style="7"/>
    <col min="2" max="2" width="11.28515625" style="7" bestFit="1" customWidth="1"/>
    <col min="3" max="3" width="9.140625" style="8"/>
    <col min="4" max="4" width="18.7109375" style="1" bestFit="1" customWidth="1"/>
    <col min="5" max="5" width="24" style="1" bestFit="1" customWidth="1"/>
    <col min="6" max="6" width="20.28515625" style="1" bestFit="1" customWidth="1"/>
    <col min="7" max="7" width="24" style="1" bestFit="1" customWidth="1"/>
    <col min="8" max="8" width="24.7109375" style="1" bestFit="1" customWidth="1"/>
    <col min="9" max="9" width="25.140625" style="1" customWidth="1"/>
    <col min="10" max="11" width="24.7109375" style="1" bestFit="1" customWidth="1"/>
    <col min="12" max="12" width="26.42578125" style="1" bestFit="1" customWidth="1"/>
    <col min="13" max="13" width="9.28515625" bestFit="1" customWidth="1"/>
    <col min="14" max="14" width="10" bestFit="1" customWidth="1"/>
    <col min="15" max="15" width="12" bestFit="1" customWidth="1"/>
    <col min="17" max="17" width="12" bestFit="1" customWidth="1"/>
    <col min="21" max="21" width="24.42578125" bestFit="1" customWidth="1"/>
    <col min="22" max="22" width="86.42578125" bestFit="1" customWidth="1"/>
  </cols>
  <sheetData>
    <row r="1" spans="1:22" s="8" customFormat="1" x14ac:dyDescent="0.25">
      <c r="A1" s="16" t="s">
        <v>0</v>
      </c>
      <c r="B1" s="16" t="s">
        <v>1</v>
      </c>
      <c r="C1" s="16" t="s">
        <v>2</v>
      </c>
      <c r="D1" s="17" t="s">
        <v>22</v>
      </c>
      <c r="E1" s="17"/>
      <c r="F1" s="17"/>
      <c r="G1" s="17"/>
      <c r="H1" s="17"/>
      <c r="I1" s="17"/>
      <c r="J1" s="17"/>
      <c r="K1" s="17"/>
      <c r="L1" s="17"/>
      <c r="M1" s="17"/>
      <c r="N1" s="18" t="s">
        <v>3</v>
      </c>
      <c r="O1" s="18"/>
      <c r="P1" s="18"/>
      <c r="Q1" s="18"/>
      <c r="R1" s="18" t="s">
        <v>4</v>
      </c>
      <c r="S1" s="18"/>
      <c r="T1" s="18"/>
      <c r="U1" s="5" t="s">
        <v>5</v>
      </c>
      <c r="V1" s="5" t="s">
        <v>6</v>
      </c>
    </row>
    <row r="2" spans="1:22" s="8" customFormat="1" x14ac:dyDescent="0.25">
      <c r="A2" s="16"/>
      <c r="B2" s="16"/>
      <c r="C2" s="16"/>
      <c r="D2" s="17" t="s">
        <v>29</v>
      </c>
      <c r="E2" s="17"/>
      <c r="F2" s="17"/>
      <c r="G2" s="17" t="s">
        <v>28</v>
      </c>
      <c r="H2" s="17"/>
      <c r="I2" s="17"/>
      <c r="J2" s="4" t="s">
        <v>30</v>
      </c>
      <c r="K2" s="17" t="s">
        <v>31</v>
      </c>
      <c r="L2" s="17" t="s">
        <v>32</v>
      </c>
      <c r="M2" s="19" t="s">
        <v>33</v>
      </c>
      <c r="N2" s="5" t="s">
        <v>8</v>
      </c>
      <c r="O2" s="5" t="s">
        <v>9</v>
      </c>
      <c r="P2" s="5">
        <v>100</v>
      </c>
      <c r="Q2" s="16" t="s">
        <v>7</v>
      </c>
      <c r="R2" s="5" t="s">
        <v>10</v>
      </c>
      <c r="S2" s="5" t="s">
        <v>11</v>
      </c>
      <c r="T2" s="16" t="s">
        <v>7</v>
      </c>
      <c r="U2" s="18" t="s">
        <v>34</v>
      </c>
      <c r="V2" s="16" t="s">
        <v>35</v>
      </c>
    </row>
    <row r="3" spans="1:22" s="8" customFormat="1" ht="48.75" customHeight="1" x14ac:dyDescent="0.25">
      <c r="A3" s="16"/>
      <c r="B3" s="16"/>
      <c r="C3" s="16"/>
      <c r="D3" s="6" t="s">
        <v>23</v>
      </c>
      <c r="E3" s="6" t="s">
        <v>24</v>
      </c>
      <c r="F3" s="4" t="s">
        <v>7</v>
      </c>
      <c r="G3" s="6" t="s">
        <v>25</v>
      </c>
      <c r="H3" s="6" t="s">
        <v>26</v>
      </c>
      <c r="I3" s="4" t="s">
        <v>7</v>
      </c>
      <c r="J3" s="6" t="s">
        <v>27</v>
      </c>
      <c r="K3" s="17"/>
      <c r="L3" s="17"/>
      <c r="M3" s="19"/>
      <c r="N3" s="5"/>
      <c r="O3" s="5"/>
      <c r="P3" s="5"/>
      <c r="Q3" s="16"/>
      <c r="R3" s="5"/>
      <c r="S3" s="5"/>
      <c r="T3" s="16"/>
      <c r="U3" s="18"/>
      <c r="V3" s="16"/>
    </row>
    <row r="4" spans="1:22" x14ac:dyDescent="0.25">
      <c r="A4" s="14">
        <v>1</v>
      </c>
      <c r="B4" s="14" t="s">
        <v>12</v>
      </c>
      <c r="C4" s="3">
        <v>2019</v>
      </c>
      <c r="D4" s="9">
        <v>0</v>
      </c>
      <c r="E4" s="9">
        <v>1996300000</v>
      </c>
      <c r="F4" s="9">
        <f>D4+E4</f>
        <v>1996300000</v>
      </c>
      <c r="G4" s="9">
        <v>86344000000000</v>
      </c>
      <c r="H4" s="9">
        <v>63061000000000</v>
      </c>
      <c r="I4" s="9">
        <f>G4+H4</f>
        <v>149405000000000</v>
      </c>
      <c r="J4" s="9">
        <v>63061000000000</v>
      </c>
      <c r="K4" s="10">
        <f>F4+J4</f>
        <v>63062996300000</v>
      </c>
      <c r="L4" s="10">
        <f>I4+J4</f>
        <v>212466000000000</v>
      </c>
      <c r="M4" s="13">
        <f>K4/L4</f>
        <v>0.29681453173684258</v>
      </c>
      <c r="N4" s="11">
        <v>1</v>
      </c>
      <c r="O4" s="11">
        <v>4</v>
      </c>
      <c r="P4" s="11">
        <v>100</v>
      </c>
      <c r="Q4" s="12">
        <f>N4/O4*P4</f>
        <v>25</v>
      </c>
      <c r="R4" s="11">
        <v>2019</v>
      </c>
      <c r="S4" s="11">
        <v>2016</v>
      </c>
      <c r="T4" s="12">
        <f>R4-S4</f>
        <v>3</v>
      </c>
      <c r="U4" s="12">
        <v>1</v>
      </c>
      <c r="V4" s="12">
        <v>1</v>
      </c>
    </row>
    <row r="5" spans="1:22" x14ac:dyDescent="0.25">
      <c r="A5" s="14"/>
      <c r="B5" s="14"/>
      <c r="C5" s="3">
        <v>2020</v>
      </c>
      <c r="D5" s="9">
        <v>0</v>
      </c>
      <c r="E5" s="9">
        <v>2255183207</v>
      </c>
      <c r="F5" s="9">
        <f t="shared" ref="F5:F53" si="0">D5+E5</f>
        <v>2255183207</v>
      </c>
      <c r="G5" s="9">
        <v>97203000000000</v>
      </c>
      <c r="H5" s="9">
        <v>69681000000000</v>
      </c>
      <c r="I5" s="9">
        <f t="shared" ref="I5:I53" si="1">G5+H5</f>
        <v>166884000000000</v>
      </c>
      <c r="J5" s="9">
        <v>69681000000000</v>
      </c>
      <c r="K5" s="10">
        <f t="shared" ref="K5:K53" si="2">F5+J5</f>
        <v>69683255183207</v>
      </c>
      <c r="L5" s="10">
        <f t="shared" ref="L5:L53" si="3">I5+J5</f>
        <v>236565000000000</v>
      </c>
      <c r="M5" s="13">
        <f t="shared" ref="M5:M53" si="4">K5/L5</f>
        <v>0.29456282705897746</v>
      </c>
      <c r="N5" s="11">
        <v>1</v>
      </c>
      <c r="O5" s="11">
        <v>4</v>
      </c>
      <c r="P5" s="11">
        <v>100</v>
      </c>
      <c r="Q5" s="12">
        <f t="shared" ref="Q5:Q53" si="5">N5/O5*P5</f>
        <v>25</v>
      </c>
      <c r="R5" s="11">
        <v>2020</v>
      </c>
      <c r="S5" s="11">
        <v>2016</v>
      </c>
      <c r="T5" s="12">
        <f t="shared" ref="T5:T53" si="6">R5-S5</f>
        <v>4</v>
      </c>
      <c r="U5" s="12">
        <v>1</v>
      </c>
      <c r="V5" s="12">
        <v>1</v>
      </c>
    </row>
    <row r="6" spans="1:22" x14ac:dyDescent="0.25">
      <c r="A6" s="14"/>
      <c r="B6" s="14"/>
      <c r="C6" s="3">
        <v>2021</v>
      </c>
      <c r="D6" s="9">
        <v>0</v>
      </c>
      <c r="E6" s="9">
        <v>2255183207</v>
      </c>
      <c r="F6" s="9">
        <f t="shared" si="0"/>
        <v>2255183207</v>
      </c>
      <c r="G6" s="9">
        <v>106423000000000</v>
      </c>
      <c r="H6" s="9">
        <v>78015000000000</v>
      </c>
      <c r="I6" s="9">
        <f t="shared" si="1"/>
        <v>184438000000000</v>
      </c>
      <c r="J6" s="9">
        <v>78015000000000</v>
      </c>
      <c r="K6" s="10">
        <f t="shared" si="2"/>
        <v>78017255183207</v>
      </c>
      <c r="L6" s="10">
        <f t="shared" si="3"/>
        <v>262453000000000</v>
      </c>
      <c r="M6" s="13">
        <f t="shared" si="4"/>
        <v>0.29726181519436623</v>
      </c>
      <c r="N6" s="11">
        <v>2</v>
      </c>
      <c r="O6" s="11">
        <v>4</v>
      </c>
      <c r="P6" s="11">
        <v>100</v>
      </c>
      <c r="Q6" s="12">
        <f t="shared" si="5"/>
        <v>50</v>
      </c>
      <c r="R6" s="11">
        <v>2022</v>
      </c>
      <c r="S6" s="11">
        <v>2021</v>
      </c>
      <c r="T6" s="12">
        <f t="shared" si="6"/>
        <v>1</v>
      </c>
      <c r="U6" s="12">
        <v>1</v>
      </c>
      <c r="V6" s="12">
        <v>1</v>
      </c>
    </row>
    <row r="7" spans="1:22" x14ac:dyDescent="0.25">
      <c r="A7" s="14"/>
      <c r="B7" s="14"/>
      <c r="C7" s="3">
        <v>2022</v>
      </c>
      <c r="D7" s="9">
        <v>0</v>
      </c>
      <c r="E7" s="9">
        <v>2255183207</v>
      </c>
      <c r="F7" s="9">
        <f t="shared" si="0"/>
        <v>2255183207</v>
      </c>
      <c r="G7" s="9">
        <v>126699000000000</v>
      </c>
      <c r="H7" s="9">
        <v>97390000000000</v>
      </c>
      <c r="I7" s="9">
        <f t="shared" si="1"/>
        <v>224089000000000</v>
      </c>
      <c r="J7" s="9">
        <v>97390000000000</v>
      </c>
      <c r="K7" s="10">
        <f t="shared" si="2"/>
        <v>97392255183207</v>
      </c>
      <c r="L7" s="10">
        <f t="shared" si="3"/>
        <v>321479000000000</v>
      </c>
      <c r="M7" s="13">
        <f t="shared" si="4"/>
        <v>0.30295059765398985</v>
      </c>
      <c r="N7" s="11">
        <v>2</v>
      </c>
      <c r="O7" s="11">
        <v>5</v>
      </c>
      <c r="P7" s="11">
        <v>100</v>
      </c>
      <c r="Q7" s="12">
        <f t="shared" si="5"/>
        <v>40</v>
      </c>
      <c r="R7" s="11">
        <v>2023</v>
      </c>
      <c r="S7" s="11">
        <v>2022</v>
      </c>
      <c r="T7" s="12">
        <f t="shared" si="6"/>
        <v>1</v>
      </c>
      <c r="U7" s="12">
        <v>1</v>
      </c>
      <c r="V7" s="12">
        <v>1</v>
      </c>
    </row>
    <row r="8" spans="1:22" x14ac:dyDescent="0.25">
      <c r="A8" s="14"/>
      <c r="B8" s="14"/>
      <c r="C8" s="3">
        <v>2023</v>
      </c>
      <c r="D8" s="9">
        <v>0</v>
      </c>
      <c r="E8" s="9">
        <v>2255183207</v>
      </c>
      <c r="F8" s="9">
        <f t="shared" si="0"/>
        <v>2255183207</v>
      </c>
      <c r="G8" s="9">
        <v>144717000000000</v>
      </c>
      <c r="H8" s="9">
        <v>113892000000000</v>
      </c>
      <c r="I8" s="9">
        <f t="shared" si="1"/>
        <v>258609000000000</v>
      </c>
      <c r="J8" s="9">
        <v>113892000000000</v>
      </c>
      <c r="K8" s="10">
        <f t="shared" si="2"/>
        <v>113894255183207</v>
      </c>
      <c r="L8" s="10">
        <f t="shared" si="3"/>
        <v>372501000000000</v>
      </c>
      <c r="M8" s="13">
        <f t="shared" si="4"/>
        <v>0.30575556893325656</v>
      </c>
      <c r="N8" s="11">
        <v>3</v>
      </c>
      <c r="O8" s="11">
        <v>5</v>
      </c>
      <c r="P8" s="11">
        <v>100</v>
      </c>
      <c r="Q8" s="12">
        <f t="shared" si="5"/>
        <v>60</v>
      </c>
      <c r="R8" s="11">
        <v>2025</v>
      </c>
      <c r="S8" s="11">
        <v>2023</v>
      </c>
      <c r="T8" s="12">
        <f t="shared" si="6"/>
        <v>2</v>
      </c>
      <c r="U8" s="12">
        <v>1</v>
      </c>
      <c r="V8" s="12">
        <v>1</v>
      </c>
    </row>
    <row r="9" spans="1:22" x14ac:dyDescent="0.25">
      <c r="A9" s="14">
        <v>2</v>
      </c>
      <c r="B9" s="15" t="s">
        <v>13</v>
      </c>
      <c r="C9" s="3">
        <v>2019</v>
      </c>
      <c r="D9" s="9">
        <v>0</v>
      </c>
      <c r="E9" s="9">
        <v>0</v>
      </c>
      <c r="F9" s="9">
        <f t="shared" si="0"/>
        <v>0</v>
      </c>
      <c r="G9" s="9">
        <v>715623000000</v>
      </c>
      <c r="H9" s="9">
        <v>119906000000</v>
      </c>
      <c r="I9" s="9">
        <f t="shared" si="1"/>
        <v>835529000000</v>
      </c>
      <c r="J9" s="9">
        <f>H9</f>
        <v>119906000000</v>
      </c>
      <c r="K9" s="10">
        <f t="shared" si="2"/>
        <v>119906000000</v>
      </c>
      <c r="L9" s="10">
        <f t="shared" si="3"/>
        <v>955435000000</v>
      </c>
      <c r="M9" s="13">
        <f t="shared" si="4"/>
        <v>0.12549885654178464</v>
      </c>
      <c r="N9" s="11">
        <v>1</v>
      </c>
      <c r="O9" s="11">
        <v>3</v>
      </c>
      <c r="P9" s="11">
        <v>100</v>
      </c>
      <c r="Q9" s="13">
        <f t="shared" si="5"/>
        <v>33.333333333333329</v>
      </c>
      <c r="R9" s="11">
        <v>2019</v>
      </c>
      <c r="S9" s="11">
        <v>2019</v>
      </c>
      <c r="T9" s="12">
        <f t="shared" si="6"/>
        <v>0</v>
      </c>
      <c r="U9" s="12">
        <v>1</v>
      </c>
      <c r="V9" s="12">
        <v>2</v>
      </c>
    </row>
    <row r="10" spans="1:22" x14ac:dyDescent="0.25">
      <c r="A10" s="14"/>
      <c r="B10" s="15"/>
      <c r="C10" s="3">
        <v>2020</v>
      </c>
      <c r="D10" s="9">
        <v>100</v>
      </c>
      <c r="E10" s="9">
        <v>8193072560</v>
      </c>
      <c r="F10" s="9">
        <f t="shared" si="0"/>
        <v>8193072660</v>
      </c>
      <c r="G10" s="9">
        <v>721397000000</v>
      </c>
      <c r="H10" s="9">
        <v>39961000000</v>
      </c>
      <c r="I10" s="9">
        <f t="shared" si="1"/>
        <v>761358000000</v>
      </c>
      <c r="J10" s="9">
        <f>H10</f>
        <v>39961000000</v>
      </c>
      <c r="K10" s="10">
        <f t="shared" si="2"/>
        <v>48154072660</v>
      </c>
      <c r="L10" s="10">
        <f t="shared" si="3"/>
        <v>801319000000</v>
      </c>
      <c r="M10" s="13">
        <f t="shared" si="4"/>
        <v>6.0093511647670905E-2</v>
      </c>
      <c r="N10" s="11">
        <v>1</v>
      </c>
      <c r="O10" s="11">
        <v>4</v>
      </c>
      <c r="P10" s="11">
        <v>100</v>
      </c>
      <c r="Q10" s="12">
        <f t="shared" si="5"/>
        <v>25</v>
      </c>
      <c r="R10" s="11">
        <v>2020</v>
      </c>
      <c r="S10" s="11">
        <v>2019</v>
      </c>
      <c r="T10" s="12">
        <f t="shared" si="6"/>
        <v>1</v>
      </c>
      <c r="U10" s="12">
        <v>1</v>
      </c>
      <c r="V10" s="12">
        <v>2</v>
      </c>
    </row>
    <row r="11" spans="1:22" x14ac:dyDescent="0.25">
      <c r="A11" s="14"/>
      <c r="B11" s="15"/>
      <c r="C11" s="3">
        <v>2021</v>
      </c>
      <c r="D11" s="9">
        <v>100</v>
      </c>
      <c r="E11" s="9">
        <v>13241354364</v>
      </c>
      <c r="F11" s="9">
        <f t="shared" si="0"/>
        <v>13241354464</v>
      </c>
      <c r="G11" s="9">
        <v>2173162000000</v>
      </c>
      <c r="H11" s="9">
        <v>88651000000</v>
      </c>
      <c r="I11" s="9">
        <f t="shared" si="1"/>
        <v>2261813000000</v>
      </c>
      <c r="J11" s="9">
        <f t="shared" ref="J11:J53" si="7">H11</f>
        <v>88651000000</v>
      </c>
      <c r="K11" s="10">
        <f t="shared" si="2"/>
        <v>101892354464</v>
      </c>
      <c r="L11" s="10">
        <f t="shared" si="3"/>
        <v>2350464000000</v>
      </c>
      <c r="M11" s="13">
        <f t="shared" si="4"/>
        <v>4.3349889410771662E-2</v>
      </c>
      <c r="N11" s="11">
        <v>2</v>
      </c>
      <c r="O11" s="11">
        <v>6</v>
      </c>
      <c r="P11" s="11">
        <v>100</v>
      </c>
      <c r="Q11" s="13">
        <f t="shared" si="5"/>
        <v>33.333333333333329</v>
      </c>
      <c r="R11" s="11">
        <v>2021</v>
      </c>
      <c r="S11" s="11">
        <v>2021</v>
      </c>
      <c r="T11" s="12">
        <f t="shared" si="6"/>
        <v>0</v>
      </c>
      <c r="U11" s="12">
        <v>2</v>
      </c>
      <c r="V11" s="12">
        <v>1</v>
      </c>
    </row>
    <row r="12" spans="1:22" x14ac:dyDescent="0.25">
      <c r="A12" s="14"/>
      <c r="B12" s="15"/>
      <c r="C12" s="3">
        <v>2022</v>
      </c>
      <c r="D12" s="9">
        <v>1415</v>
      </c>
      <c r="E12" s="9">
        <v>13770509989</v>
      </c>
      <c r="F12" s="9">
        <f t="shared" si="0"/>
        <v>13770511404</v>
      </c>
      <c r="G12" s="9">
        <v>4733401000000</v>
      </c>
      <c r="H12" s="9">
        <v>795476000000</v>
      </c>
      <c r="I12" s="9">
        <f t="shared" si="1"/>
        <v>5528877000000</v>
      </c>
      <c r="J12" s="9">
        <f t="shared" si="7"/>
        <v>795476000000</v>
      </c>
      <c r="K12" s="10">
        <f t="shared" si="2"/>
        <v>809246511404</v>
      </c>
      <c r="L12" s="10">
        <f t="shared" si="3"/>
        <v>6324353000000</v>
      </c>
      <c r="M12" s="13">
        <f t="shared" si="4"/>
        <v>0.12795720153571441</v>
      </c>
      <c r="N12" s="11">
        <v>3</v>
      </c>
      <c r="O12" s="11">
        <v>4</v>
      </c>
      <c r="P12" s="11">
        <v>100</v>
      </c>
      <c r="Q12" s="12">
        <f t="shared" si="5"/>
        <v>75</v>
      </c>
      <c r="R12" s="11">
        <v>2022</v>
      </c>
      <c r="S12" s="11">
        <v>2021</v>
      </c>
      <c r="T12" s="12">
        <f t="shared" si="6"/>
        <v>1</v>
      </c>
      <c r="U12" s="12">
        <v>2</v>
      </c>
      <c r="V12" s="12">
        <v>1</v>
      </c>
    </row>
    <row r="13" spans="1:22" x14ac:dyDescent="0.25">
      <c r="A13" s="14"/>
      <c r="B13" s="15"/>
      <c r="C13" s="3">
        <v>2023</v>
      </c>
      <c r="D13" s="9">
        <v>1240</v>
      </c>
      <c r="E13" s="9">
        <v>13918379517</v>
      </c>
      <c r="F13" s="9">
        <f t="shared" si="0"/>
        <v>13918380757</v>
      </c>
      <c r="G13" s="9">
        <v>7092120000000</v>
      </c>
      <c r="H13" s="9">
        <v>751880000000</v>
      </c>
      <c r="I13" s="9">
        <f t="shared" si="1"/>
        <v>7844000000000</v>
      </c>
      <c r="J13" s="9">
        <f t="shared" si="7"/>
        <v>751880000000</v>
      </c>
      <c r="K13" s="10">
        <f t="shared" si="2"/>
        <v>765798380757</v>
      </c>
      <c r="L13" s="10">
        <f t="shared" si="3"/>
        <v>8595880000000</v>
      </c>
      <c r="M13" s="13">
        <f t="shared" si="4"/>
        <v>8.9089003191877972E-2</v>
      </c>
      <c r="N13" s="11">
        <v>3</v>
      </c>
      <c r="O13" s="11">
        <v>4</v>
      </c>
      <c r="P13" s="11">
        <v>100</v>
      </c>
      <c r="Q13" s="12">
        <f t="shared" si="5"/>
        <v>75</v>
      </c>
      <c r="R13" s="11">
        <v>2023</v>
      </c>
      <c r="S13" s="11">
        <v>2022</v>
      </c>
      <c r="T13" s="12">
        <f t="shared" si="6"/>
        <v>1</v>
      </c>
      <c r="U13" s="12">
        <v>2</v>
      </c>
      <c r="V13" s="12">
        <v>1</v>
      </c>
    </row>
    <row r="14" spans="1:22" x14ac:dyDescent="0.25">
      <c r="A14" s="14">
        <v>3</v>
      </c>
      <c r="B14" s="14" t="s">
        <v>14</v>
      </c>
      <c r="C14" s="3">
        <v>2019</v>
      </c>
      <c r="D14" s="9">
        <v>0</v>
      </c>
      <c r="E14" s="9">
        <v>6043560496</v>
      </c>
      <c r="F14" s="9">
        <f t="shared" si="0"/>
        <v>6043560496</v>
      </c>
      <c r="G14" s="9">
        <v>7723201000000</v>
      </c>
      <c r="H14" s="9">
        <v>1281707000000</v>
      </c>
      <c r="I14" s="9">
        <f t="shared" si="1"/>
        <v>9004908000000</v>
      </c>
      <c r="J14" s="9">
        <f t="shared" si="7"/>
        <v>1281707000000</v>
      </c>
      <c r="K14" s="10">
        <f t="shared" si="2"/>
        <v>1287750560496</v>
      </c>
      <c r="L14" s="10">
        <f t="shared" si="3"/>
        <v>10286615000000</v>
      </c>
      <c r="M14" s="13">
        <f t="shared" si="4"/>
        <v>0.12518700860253834</v>
      </c>
      <c r="N14" s="11">
        <v>1</v>
      </c>
      <c r="O14" s="11">
        <v>3</v>
      </c>
      <c r="P14" s="11">
        <v>100</v>
      </c>
      <c r="Q14" s="13">
        <f t="shared" si="5"/>
        <v>33.333333333333329</v>
      </c>
      <c r="R14" s="11">
        <v>2019</v>
      </c>
      <c r="S14" s="11">
        <v>2019</v>
      </c>
      <c r="T14" s="12">
        <f t="shared" si="6"/>
        <v>0</v>
      </c>
      <c r="U14" s="12">
        <v>2</v>
      </c>
      <c r="V14" s="12">
        <v>1</v>
      </c>
    </row>
    <row r="15" spans="1:22" x14ac:dyDescent="0.25">
      <c r="A15" s="14"/>
      <c r="B15" s="14"/>
      <c r="C15" s="3">
        <v>2020</v>
      </c>
      <c r="D15" s="9">
        <v>0</v>
      </c>
      <c r="E15" s="9">
        <v>7383560496</v>
      </c>
      <c r="F15" s="9">
        <f t="shared" si="0"/>
        <v>7383560496</v>
      </c>
      <c r="G15" s="9">
        <v>8884354000000</v>
      </c>
      <c r="H15" s="9">
        <v>1425081000000</v>
      </c>
      <c r="I15" s="9">
        <f t="shared" si="1"/>
        <v>10309435000000</v>
      </c>
      <c r="J15" s="9">
        <f t="shared" si="7"/>
        <v>1425081000000</v>
      </c>
      <c r="K15" s="10">
        <f t="shared" si="2"/>
        <v>1432464560496</v>
      </c>
      <c r="L15" s="10">
        <f t="shared" si="3"/>
        <v>11734516000000</v>
      </c>
      <c r="M15" s="13">
        <f t="shared" si="4"/>
        <v>0.12207274339188766</v>
      </c>
      <c r="N15" s="11">
        <v>1</v>
      </c>
      <c r="O15" s="11">
        <v>3</v>
      </c>
      <c r="P15" s="11">
        <v>100</v>
      </c>
      <c r="Q15" s="13">
        <f t="shared" si="5"/>
        <v>33.333333333333329</v>
      </c>
      <c r="R15" s="11">
        <v>2020</v>
      </c>
      <c r="S15" s="11">
        <v>2019</v>
      </c>
      <c r="T15" s="12">
        <f t="shared" si="6"/>
        <v>1</v>
      </c>
      <c r="U15" s="12">
        <v>2</v>
      </c>
      <c r="V15" s="12">
        <v>1</v>
      </c>
    </row>
    <row r="16" spans="1:22" x14ac:dyDescent="0.25">
      <c r="A16" s="14"/>
      <c r="B16" s="14"/>
      <c r="C16" s="3">
        <v>2021</v>
      </c>
      <c r="D16" s="9">
        <v>0</v>
      </c>
      <c r="E16" s="9">
        <v>7383560496</v>
      </c>
      <c r="F16" s="9">
        <f t="shared" si="0"/>
        <v>7383560496</v>
      </c>
      <c r="G16" s="9">
        <v>10358850000000</v>
      </c>
      <c r="H16" s="9">
        <v>1807201000000</v>
      </c>
      <c r="I16" s="9">
        <f t="shared" si="1"/>
        <v>12166051000000</v>
      </c>
      <c r="J16" s="9">
        <f t="shared" si="7"/>
        <v>1807201000000</v>
      </c>
      <c r="K16" s="10">
        <f t="shared" si="2"/>
        <v>1814584560496</v>
      </c>
      <c r="L16" s="10">
        <f t="shared" si="3"/>
        <v>13973252000000</v>
      </c>
      <c r="M16" s="13">
        <f t="shared" si="4"/>
        <v>0.12986129216706319</v>
      </c>
      <c r="N16" s="11">
        <v>1</v>
      </c>
      <c r="O16" s="11">
        <v>4</v>
      </c>
      <c r="P16" s="11">
        <v>100</v>
      </c>
      <c r="Q16" s="12">
        <f t="shared" si="5"/>
        <v>25</v>
      </c>
      <c r="R16" s="11">
        <v>2022</v>
      </c>
      <c r="S16" s="11">
        <v>2020</v>
      </c>
      <c r="T16" s="12">
        <f t="shared" si="6"/>
        <v>2</v>
      </c>
      <c r="U16" s="12">
        <v>2</v>
      </c>
      <c r="V16" s="12">
        <v>1</v>
      </c>
    </row>
    <row r="17" spans="1:22" x14ac:dyDescent="0.25">
      <c r="A17" s="14"/>
      <c r="B17" s="14"/>
      <c r="C17" s="3">
        <v>2022</v>
      </c>
      <c r="D17" s="9">
        <v>0</v>
      </c>
      <c r="E17" s="9">
        <v>7383560496</v>
      </c>
      <c r="F17" s="9">
        <f t="shared" si="0"/>
        <v>7383560496</v>
      </c>
      <c r="G17" s="9">
        <v>12445811000000</v>
      </c>
      <c r="H17" s="9">
        <v>2740101000000</v>
      </c>
      <c r="I17" s="9">
        <f t="shared" si="1"/>
        <v>15185912000000</v>
      </c>
      <c r="J17" s="9">
        <f t="shared" si="7"/>
        <v>2740101000000</v>
      </c>
      <c r="K17" s="10">
        <f t="shared" si="2"/>
        <v>2747484560496</v>
      </c>
      <c r="L17" s="10">
        <f t="shared" si="3"/>
        <v>17926013000000</v>
      </c>
      <c r="M17" s="13">
        <f t="shared" si="4"/>
        <v>0.15326802231461062</v>
      </c>
      <c r="N17" s="11">
        <v>1</v>
      </c>
      <c r="O17" s="11">
        <v>4</v>
      </c>
      <c r="P17" s="11">
        <v>100</v>
      </c>
      <c r="Q17" s="12">
        <f t="shared" si="5"/>
        <v>25</v>
      </c>
      <c r="R17" s="11">
        <v>2023</v>
      </c>
      <c r="S17" s="11">
        <v>2022</v>
      </c>
      <c r="T17" s="12">
        <f t="shared" si="6"/>
        <v>1</v>
      </c>
      <c r="U17" s="12">
        <v>2</v>
      </c>
      <c r="V17" s="12">
        <v>1</v>
      </c>
    </row>
    <row r="18" spans="1:22" x14ac:dyDescent="0.25">
      <c r="A18" s="14"/>
      <c r="B18" s="14"/>
      <c r="C18" s="3">
        <v>2023</v>
      </c>
      <c r="D18" s="9">
        <v>0</v>
      </c>
      <c r="E18" s="9">
        <v>7383560496</v>
      </c>
      <c r="F18" s="9">
        <f t="shared" si="0"/>
        <v>7383560496</v>
      </c>
      <c r="G18" s="9">
        <v>13649880459000</v>
      </c>
      <c r="H18" s="9">
        <v>2988577254000</v>
      </c>
      <c r="I18" s="9">
        <f t="shared" si="1"/>
        <v>16638457713000</v>
      </c>
      <c r="J18" s="9">
        <f t="shared" si="7"/>
        <v>2988577254000</v>
      </c>
      <c r="K18" s="10">
        <f t="shared" si="2"/>
        <v>2995960814496</v>
      </c>
      <c r="L18" s="10">
        <f t="shared" si="3"/>
        <v>19627034967000</v>
      </c>
      <c r="M18" s="13">
        <f t="shared" si="4"/>
        <v>0.15264459555573584</v>
      </c>
      <c r="N18" s="11">
        <v>1</v>
      </c>
      <c r="O18" s="11">
        <v>4</v>
      </c>
      <c r="P18" s="11">
        <v>100</v>
      </c>
      <c r="Q18" s="12">
        <f t="shared" si="5"/>
        <v>25</v>
      </c>
      <c r="R18" s="11">
        <v>2023</v>
      </c>
      <c r="S18" s="11">
        <v>2023</v>
      </c>
      <c r="T18" s="12">
        <f t="shared" si="6"/>
        <v>0</v>
      </c>
      <c r="U18" s="12">
        <v>2</v>
      </c>
      <c r="V18" s="12">
        <v>1</v>
      </c>
    </row>
    <row r="19" spans="1:22" x14ac:dyDescent="0.25">
      <c r="A19" s="14">
        <v>4</v>
      </c>
      <c r="B19" s="14" t="s">
        <v>15</v>
      </c>
      <c r="C19" s="3">
        <v>2019</v>
      </c>
      <c r="D19" s="9">
        <v>0</v>
      </c>
      <c r="E19" s="9">
        <f>8137000+1690000000+16000000000</f>
        <v>17698137000</v>
      </c>
      <c r="F19" s="9">
        <f t="shared" si="0"/>
        <v>17698137000</v>
      </c>
      <c r="G19" s="9">
        <v>6739724000000</v>
      </c>
      <c r="H19" s="9">
        <v>1372316000000</v>
      </c>
      <c r="I19" s="9">
        <f t="shared" si="1"/>
        <v>8112040000000</v>
      </c>
      <c r="J19" s="9">
        <f t="shared" si="7"/>
        <v>1372316000000</v>
      </c>
      <c r="K19" s="10">
        <f t="shared" si="2"/>
        <v>1390014137000</v>
      </c>
      <c r="L19" s="10">
        <f t="shared" si="3"/>
        <v>9484356000000</v>
      </c>
      <c r="M19" s="13">
        <f t="shared" si="4"/>
        <v>0.14655862105977466</v>
      </c>
      <c r="N19" s="11">
        <v>0</v>
      </c>
      <c r="O19" s="11">
        <v>3</v>
      </c>
      <c r="P19" s="11">
        <v>100</v>
      </c>
      <c r="Q19" s="12">
        <f t="shared" si="5"/>
        <v>0</v>
      </c>
      <c r="R19" s="11">
        <v>0</v>
      </c>
      <c r="S19" s="11">
        <v>0</v>
      </c>
      <c r="T19" s="12">
        <f t="shared" si="6"/>
        <v>0</v>
      </c>
      <c r="U19" s="12">
        <v>0</v>
      </c>
      <c r="V19" s="12">
        <v>0</v>
      </c>
    </row>
    <row r="20" spans="1:22" x14ac:dyDescent="0.25">
      <c r="A20" s="14"/>
      <c r="B20" s="14"/>
      <c r="C20" s="3">
        <v>2020</v>
      </c>
      <c r="D20" s="9">
        <v>0</v>
      </c>
      <c r="E20" s="9">
        <f>8137000+1690000000+16000000000</f>
        <v>17698137000</v>
      </c>
      <c r="F20" s="9">
        <f t="shared" si="0"/>
        <v>17698137000</v>
      </c>
      <c r="G20" s="9">
        <v>5223189000000</v>
      </c>
      <c r="H20" s="9">
        <v>2486407000000</v>
      </c>
      <c r="I20" s="9">
        <f t="shared" si="1"/>
        <v>7709596000000</v>
      </c>
      <c r="J20" s="9">
        <f t="shared" si="7"/>
        <v>2486407000000</v>
      </c>
      <c r="K20" s="10">
        <f t="shared" si="2"/>
        <v>2504105137000</v>
      </c>
      <c r="L20" s="10">
        <f t="shared" si="3"/>
        <v>10196003000000</v>
      </c>
      <c r="M20" s="13">
        <f t="shared" si="4"/>
        <v>0.24559674384167993</v>
      </c>
      <c r="N20" s="11">
        <v>0</v>
      </c>
      <c r="O20" s="11">
        <v>3</v>
      </c>
      <c r="P20" s="11">
        <v>100</v>
      </c>
      <c r="Q20" s="12">
        <f t="shared" si="5"/>
        <v>0</v>
      </c>
      <c r="R20" s="11">
        <v>0</v>
      </c>
      <c r="S20" s="11">
        <v>0</v>
      </c>
      <c r="T20" s="12">
        <f t="shared" si="6"/>
        <v>0</v>
      </c>
      <c r="U20" s="12">
        <v>0</v>
      </c>
      <c r="V20" s="12">
        <v>0</v>
      </c>
    </row>
    <row r="21" spans="1:22" x14ac:dyDescent="0.25">
      <c r="A21" s="14"/>
      <c r="B21" s="14"/>
      <c r="C21" s="3">
        <v>2021</v>
      </c>
      <c r="D21" s="9">
        <v>0</v>
      </c>
      <c r="E21" s="9">
        <f>8137000+1690000000+16000000000</f>
        <v>17698137000</v>
      </c>
      <c r="F21" s="9">
        <f t="shared" si="0"/>
        <v>17698137000</v>
      </c>
      <c r="G21" s="9">
        <v>6220221000000</v>
      </c>
      <c r="H21" s="9">
        <v>1254171000000</v>
      </c>
      <c r="I21" s="9">
        <f t="shared" si="1"/>
        <v>7474392000000</v>
      </c>
      <c r="J21" s="9">
        <f t="shared" si="7"/>
        <v>1254171000000</v>
      </c>
      <c r="K21" s="10">
        <f t="shared" si="2"/>
        <v>1271869137000</v>
      </c>
      <c r="L21" s="10">
        <f t="shared" si="3"/>
        <v>8728563000000</v>
      </c>
      <c r="M21" s="13">
        <f t="shared" si="4"/>
        <v>0.14571346245653494</v>
      </c>
      <c r="N21" s="11">
        <v>0</v>
      </c>
      <c r="O21" s="11">
        <v>3</v>
      </c>
      <c r="P21" s="11">
        <v>100</v>
      </c>
      <c r="Q21" s="12">
        <f t="shared" si="5"/>
        <v>0</v>
      </c>
      <c r="R21" s="11">
        <v>0</v>
      </c>
      <c r="S21" s="11">
        <v>0</v>
      </c>
      <c r="T21" s="12">
        <v>0</v>
      </c>
      <c r="U21" s="12">
        <v>0</v>
      </c>
      <c r="V21" s="12">
        <v>0</v>
      </c>
    </row>
    <row r="22" spans="1:22" x14ac:dyDescent="0.25">
      <c r="A22" s="14"/>
      <c r="B22" s="14"/>
      <c r="C22" s="3">
        <v>2022</v>
      </c>
      <c r="D22" s="9">
        <v>0</v>
      </c>
      <c r="E22" s="9">
        <f>8137000+1690000000+16000000000</f>
        <v>17698137000</v>
      </c>
      <c r="F22" s="9">
        <f t="shared" si="0"/>
        <v>17698137000</v>
      </c>
      <c r="G22" s="9">
        <v>7013225000000</v>
      </c>
      <c r="H22" s="9">
        <v>1708974000000</v>
      </c>
      <c r="I22" s="9">
        <f t="shared" si="1"/>
        <v>8722199000000</v>
      </c>
      <c r="J22" s="9">
        <f t="shared" si="7"/>
        <v>1708974000000</v>
      </c>
      <c r="K22" s="10">
        <f t="shared" si="2"/>
        <v>1726672137000</v>
      </c>
      <c r="L22" s="10">
        <f t="shared" si="3"/>
        <v>10431173000000</v>
      </c>
      <c r="M22" s="13">
        <f t="shared" si="4"/>
        <v>0.1655300067403733</v>
      </c>
      <c r="N22" s="11">
        <v>0</v>
      </c>
      <c r="O22" s="11">
        <v>6</v>
      </c>
      <c r="P22" s="11">
        <v>100</v>
      </c>
      <c r="Q22" s="12">
        <f t="shared" si="5"/>
        <v>0</v>
      </c>
      <c r="R22" s="11">
        <v>0</v>
      </c>
      <c r="S22" s="11">
        <v>0</v>
      </c>
      <c r="T22" s="12">
        <v>0</v>
      </c>
      <c r="U22" s="12">
        <v>0</v>
      </c>
      <c r="V22" s="12">
        <v>0</v>
      </c>
    </row>
    <row r="23" spans="1:22" x14ac:dyDescent="0.25">
      <c r="A23" s="14"/>
      <c r="B23" s="14"/>
      <c r="C23" s="3">
        <v>2023</v>
      </c>
      <c r="D23" s="9">
        <v>0</v>
      </c>
      <c r="E23" s="9">
        <v>0</v>
      </c>
      <c r="F23" s="9">
        <f t="shared" si="0"/>
        <v>0</v>
      </c>
      <c r="G23" s="9">
        <v>438202000000</v>
      </c>
      <c r="H23" s="9">
        <v>10277000000</v>
      </c>
      <c r="I23" s="9">
        <f t="shared" si="1"/>
        <v>448479000000</v>
      </c>
      <c r="J23" s="9">
        <f t="shared" si="7"/>
        <v>10277000000</v>
      </c>
      <c r="K23" s="10">
        <f t="shared" si="2"/>
        <v>10277000000</v>
      </c>
      <c r="L23" s="10">
        <f t="shared" si="3"/>
        <v>458756000000</v>
      </c>
      <c r="M23" s="13">
        <f t="shared" si="4"/>
        <v>2.2401886841806974E-2</v>
      </c>
      <c r="N23" s="11">
        <v>0</v>
      </c>
      <c r="O23" s="11">
        <v>5</v>
      </c>
      <c r="P23" s="11">
        <v>100</v>
      </c>
      <c r="Q23" s="12">
        <f t="shared" si="5"/>
        <v>0</v>
      </c>
      <c r="R23" s="11">
        <v>0</v>
      </c>
      <c r="S23" s="11">
        <v>0</v>
      </c>
      <c r="T23" s="12">
        <f t="shared" si="6"/>
        <v>0</v>
      </c>
      <c r="U23" s="12">
        <v>0</v>
      </c>
      <c r="V23" s="12">
        <v>0</v>
      </c>
    </row>
    <row r="24" spans="1:22" x14ac:dyDescent="0.25">
      <c r="A24" s="14">
        <v>5</v>
      </c>
      <c r="B24" s="15" t="s">
        <v>16</v>
      </c>
      <c r="C24" s="3">
        <v>2019</v>
      </c>
      <c r="D24" s="9">
        <v>4250</v>
      </c>
      <c r="E24" s="9">
        <v>7703700000</v>
      </c>
      <c r="F24" s="9">
        <f t="shared" si="0"/>
        <v>7703704250</v>
      </c>
      <c r="G24" s="9">
        <v>15383038000000</v>
      </c>
      <c r="H24" s="9">
        <v>2439054000000</v>
      </c>
      <c r="I24" s="9">
        <f t="shared" si="1"/>
        <v>17822092000000</v>
      </c>
      <c r="J24" s="9">
        <f>H24</f>
        <v>2439054000000</v>
      </c>
      <c r="K24" s="10">
        <f t="shared" si="2"/>
        <v>2446757704250</v>
      </c>
      <c r="L24" s="10">
        <f t="shared" si="3"/>
        <v>20261146000000</v>
      </c>
      <c r="M24" s="13">
        <f t="shared" si="4"/>
        <v>0.12076107167136547</v>
      </c>
      <c r="N24" s="11">
        <v>1</v>
      </c>
      <c r="O24" s="11">
        <v>5</v>
      </c>
      <c r="P24" s="11">
        <v>100</v>
      </c>
      <c r="Q24" s="12">
        <f t="shared" si="5"/>
        <v>20</v>
      </c>
      <c r="R24" s="11">
        <v>2019</v>
      </c>
      <c r="S24" s="11">
        <v>2017</v>
      </c>
      <c r="T24" s="12">
        <f t="shared" si="6"/>
        <v>2</v>
      </c>
      <c r="U24" s="12">
        <v>1</v>
      </c>
      <c r="V24" s="12">
        <v>1</v>
      </c>
    </row>
    <row r="25" spans="1:22" x14ac:dyDescent="0.25">
      <c r="A25" s="14"/>
      <c r="B25" s="15"/>
      <c r="C25" s="3">
        <v>2020</v>
      </c>
      <c r="D25" s="9">
        <v>3750</v>
      </c>
      <c r="E25" s="9">
        <v>7703700000</v>
      </c>
      <c r="F25" s="9">
        <f t="shared" si="0"/>
        <v>7703703750</v>
      </c>
      <c r="G25" s="9">
        <v>16435005000000</v>
      </c>
      <c r="H25" s="9">
        <v>2632890000000</v>
      </c>
      <c r="I25" s="9">
        <f t="shared" si="1"/>
        <v>19067895000000</v>
      </c>
      <c r="J25" s="9">
        <f t="shared" si="7"/>
        <v>2632890000000</v>
      </c>
      <c r="K25" s="10">
        <f t="shared" si="2"/>
        <v>2640593703750</v>
      </c>
      <c r="L25" s="10">
        <f t="shared" si="3"/>
        <v>21700785000000</v>
      </c>
      <c r="M25" s="13">
        <f t="shared" si="4"/>
        <v>0.12168194393659031</v>
      </c>
      <c r="N25" s="11">
        <v>0</v>
      </c>
      <c r="O25" s="11">
        <v>4</v>
      </c>
      <c r="P25" s="11">
        <v>100</v>
      </c>
      <c r="Q25" s="12">
        <f t="shared" si="5"/>
        <v>0</v>
      </c>
      <c r="R25" s="11">
        <v>0</v>
      </c>
      <c r="S25" s="11">
        <v>0</v>
      </c>
      <c r="T25" s="12">
        <f t="shared" si="6"/>
        <v>0</v>
      </c>
      <c r="U25" s="12">
        <v>0</v>
      </c>
      <c r="V25" s="12">
        <v>0</v>
      </c>
    </row>
    <row r="26" spans="1:22" x14ac:dyDescent="0.25">
      <c r="A26" s="14"/>
      <c r="B26" s="15"/>
      <c r="C26" s="3">
        <v>2021</v>
      </c>
      <c r="D26" s="9">
        <v>3580</v>
      </c>
      <c r="E26" s="9">
        <v>7703700000</v>
      </c>
      <c r="F26" s="9">
        <f t="shared" si="0"/>
        <v>7703703580</v>
      </c>
      <c r="G26" s="9">
        <v>18543856000000</v>
      </c>
      <c r="H26" s="9">
        <v>2543053000000</v>
      </c>
      <c r="I26" s="9">
        <f t="shared" si="1"/>
        <v>21086909000000</v>
      </c>
      <c r="J26" s="9">
        <f t="shared" si="7"/>
        <v>2543053000000</v>
      </c>
      <c r="K26" s="10">
        <f t="shared" si="2"/>
        <v>2550756703580</v>
      </c>
      <c r="L26" s="10">
        <f t="shared" si="3"/>
        <v>23629962000000</v>
      </c>
      <c r="M26" s="13">
        <f t="shared" si="4"/>
        <v>0.10794586565903068</v>
      </c>
      <c r="N26" s="11">
        <v>0</v>
      </c>
      <c r="O26" s="11">
        <v>5</v>
      </c>
      <c r="P26" s="11">
        <v>100</v>
      </c>
      <c r="Q26" s="12">
        <f t="shared" si="5"/>
        <v>0</v>
      </c>
      <c r="R26" s="11">
        <v>0</v>
      </c>
      <c r="S26" s="11">
        <v>0</v>
      </c>
      <c r="T26" s="12">
        <v>0</v>
      </c>
      <c r="U26" s="12">
        <v>0</v>
      </c>
      <c r="V26" s="12">
        <v>0</v>
      </c>
    </row>
    <row r="27" spans="1:22" x14ac:dyDescent="0.25">
      <c r="A27" s="14"/>
      <c r="B27" s="15"/>
      <c r="C27" s="3">
        <v>2022</v>
      </c>
      <c r="D27" s="9">
        <v>2790</v>
      </c>
      <c r="E27" s="9">
        <v>7703700000</v>
      </c>
      <c r="F27" s="9">
        <f t="shared" si="0"/>
        <v>7703702790</v>
      </c>
      <c r="G27" s="9">
        <v>21146962000000</v>
      </c>
      <c r="H27" s="9">
        <v>2908985000000</v>
      </c>
      <c r="I27" s="9">
        <f t="shared" si="1"/>
        <v>24055947000000</v>
      </c>
      <c r="J27" s="9">
        <f t="shared" si="7"/>
        <v>2908985000000</v>
      </c>
      <c r="K27" s="10">
        <f t="shared" si="2"/>
        <v>2916688702790</v>
      </c>
      <c r="L27" s="10">
        <f t="shared" si="3"/>
        <v>26964932000000</v>
      </c>
      <c r="M27" s="13">
        <f t="shared" si="4"/>
        <v>0.10816599510764574</v>
      </c>
      <c r="N27" s="11">
        <v>0</v>
      </c>
      <c r="O27" s="11">
        <v>5</v>
      </c>
      <c r="P27" s="11">
        <v>100</v>
      </c>
      <c r="Q27" s="12">
        <f t="shared" si="5"/>
        <v>0</v>
      </c>
      <c r="R27" s="11">
        <v>0</v>
      </c>
      <c r="S27" s="11">
        <v>0</v>
      </c>
      <c r="T27" s="12">
        <f t="shared" si="6"/>
        <v>0</v>
      </c>
      <c r="U27" s="12">
        <v>0</v>
      </c>
      <c r="V27" s="12">
        <v>0</v>
      </c>
    </row>
    <row r="28" spans="1:22" x14ac:dyDescent="0.25">
      <c r="A28" s="14"/>
      <c r="B28" s="15"/>
      <c r="C28" s="3">
        <v>2023</v>
      </c>
      <c r="D28" s="9">
        <v>1690</v>
      </c>
      <c r="E28" s="9">
        <v>7703700000</v>
      </c>
      <c r="F28" s="9">
        <f t="shared" si="0"/>
        <v>7703701690</v>
      </c>
      <c r="G28" s="9">
        <v>21435366000000</v>
      </c>
      <c r="H28" s="9">
        <v>2737413000000</v>
      </c>
      <c r="I28" s="9">
        <f t="shared" si="1"/>
        <v>24172779000000</v>
      </c>
      <c r="J28" s="9">
        <f t="shared" si="7"/>
        <v>2737413000000</v>
      </c>
      <c r="K28" s="10">
        <f t="shared" si="2"/>
        <v>2745116701690</v>
      </c>
      <c r="L28" s="10">
        <f t="shared" si="3"/>
        <v>26910192000000</v>
      </c>
      <c r="M28" s="13">
        <f t="shared" si="4"/>
        <v>0.10201029787115602</v>
      </c>
      <c r="N28" s="11">
        <v>1</v>
      </c>
      <c r="O28" s="11">
        <v>5</v>
      </c>
      <c r="P28" s="11">
        <v>100</v>
      </c>
      <c r="Q28" s="12">
        <f t="shared" si="5"/>
        <v>20</v>
      </c>
      <c r="R28" s="11">
        <v>2023</v>
      </c>
      <c r="S28" s="11">
        <v>2023</v>
      </c>
      <c r="T28" s="12">
        <f t="shared" si="6"/>
        <v>0</v>
      </c>
      <c r="U28" s="12">
        <v>2</v>
      </c>
      <c r="V28" s="12">
        <v>3</v>
      </c>
    </row>
    <row r="29" spans="1:22" x14ac:dyDescent="0.25">
      <c r="A29" s="14">
        <v>6</v>
      </c>
      <c r="B29" s="15" t="s">
        <v>17</v>
      </c>
      <c r="C29" s="3">
        <v>2019</v>
      </c>
      <c r="D29" s="9">
        <v>206</v>
      </c>
      <c r="E29" s="9">
        <f>388146231+8891200000+66935849590</f>
        <v>76215195821</v>
      </c>
      <c r="F29" s="9">
        <f t="shared" si="0"/>
        <v>76215196027</v>
      </c>
      <c r="G29" s="9">
        <v>169082830000000</v>
      </c>
      <c r="H29" s="9">
        <v>142397914000000</v>
      </c>
      <c r="I29" s="9">
        <f t="shared" si="1"/>
        <v>311480744000000</v>
      </c>
      <c r="J29" s="9">
        <f t="shared" si="7"/>
        <v>142397914000000</v>
      </c>
      <c r="K29" s="10">
        <f t="shared" si="2"/>
        <v>142474129196027</v>
      </c>
      <c r="L29" s="10">
        <f t="shared" si="3"/>
        <v>453878658000000</v>
      </c>
      <c r="M29" s="13">
        <f t="shared" si="4"/>
        <v>0.31390356582050838</v>
      </c>
      <c r="N29" s="11">
        <v>2</v>
      </c>
      <c r="O29" s="11">
        <v>8</v>
      </c>
      <c r="P29" s="11">
        <v>100</v>
      </c>
      <c r="Q29" s="13">
        <f t="shared" si="5"/>
        <v>25</v>
      </c>
      <c r="R29" s="11">
        <v>2019</v>
      </c>
      <c r="S29" s="11">
        <v>2018</v>
      </c>
      <c r="T29" s="12">
        <f t="shared" si="6"/>
        <v>1</v>
      </c>
      <c r="U29" s="12">
        <v>2</v>
      </c>
      <c r="V29" s="12">
        <v>1</v>
      </c>
    </row>
    <row r="30" spans="1:22" x14ac:dyDescent="0.25">
      <c r="A30" s="14"/>
      <c r="B30" s="15"/>
      <c r="C30" s="3">
        <v>2020</v>
      </c>
      <c r="D30" s="9">
        <v>346</v>
      </c>
      <c r="E30" s="9">
        <f>388146231+8891200000+66935849590</f>
        <v>76215195821</v>
      </c>
      <c r="F30" s="9">
        <f t="shared" si="0"/>
        <v>76215196167</v>
      </c>
      <c r="G30" s="9">
        <v>173224412000000</v>
      </c>
      <c r="H30" s="9">
        <v>146000782000000</v>
      </c>
      <c r="I30" s="9">
        <f t="shared" si="1"/>
        <v>319225194000000</v>
      </c>
      <c r="J30" s="9">
        <f t="shared" si="7"/>
        <v>146000782000000</v>
      </c>
      <c r="K30" s="10">
        <f t="shared" si="2"/>
        <v>146076997196167</v>
      </c>
      <c r="L30" s="10">
        <f t="shared" si="3"/>
        <v>465225976000000</v>
      </c>
      <c r="M30" s="13">
        <f t="shared" si="4"/>
        <v>0.31399148958132767</v>
      </c>
      <c r="N30" s="11">
        <v>1</v>
      </c>
      <c r="O30" s="11">
        <v>8</v>
      </c>
      <c r="P30" s="11">
        <v>100</v>
      </c>
      <c r="Q30" s="12">
        <f t="shared" si="5"/>
        <v>12.5</v>
      </c>
      <c r="R30" s="11">
        <v>2021</v>
      </c>
      <c r="S30" s="11">
        <v>2019</v>
      </c>
      <c r="T30" s="12">
        <f t="shared" si="6"/>
        <v>2</v>
      </c>
      <c r="U30" s="12">
        <v>2</v>
      </c>
      <c r="V30" s="12">
        <v>1</v>
      </c>
    </row>
    <row r="31" spans="1:22" x14ac:dyDescent="0.25">
      <c r="A31" s="14"/>
      <c r="B31" s="15"/>
      <c r="C31" s="3">
        <v>2021</v>
      </c>
      <c r="D31" s="9">
        <v>332</v>
      </c>
      <c r="E31" s="9">
        <f>388146231+8891200000+66935849590</f>
        <v>76215195821</v>
      </c>
      <c r="F31" s="9">
        <f t="shared" si="0"/>
        <v>76215196153</v>
      </c>
      <c r="G31" s="9">
        <v>168758000000000</v>
      </c>
      <c r="H31" s="9">
        <v>140033000000000</v>
      </c>
      <c r="I31" s="9">
        <f t="shared" si="1"/>
        <v>308791000000000</v>
      </c>
      <c r="J31" s="9">
        <f t="shared" si="7"/>
        <v>140033000000000</v>
      </c>
      <c r="K31" s="10">
        <f t="shared" si="2"/>
        <v>140109215196153</v>
      </c>
      <c r="L31" s="10">
        <f t="shared" si="3"/>
        <v>448824000000000</v>
      </c>
      <c r="M31" s="13">
        <f t="shared" si="4"/>
        <v>0.3121696148070357</v>
      </c>
      <c r="N31" s="11">
        <v>1</v>
      </c>
      <c r="O31" s="11">
        <v>9</v>
      </c>
      <c r="P31" s="11">
        <v>100</v>
      </c>
      <c r="Q31" s="13">
        <f t="shared" si="5"/>
        <v>11.111111111111111</v>
      </c>
      <c r="R31" s="11">
        <v>2022</v>
      </c>
      <c r="S31" s="11">
        <v>2021</v>
      </c>
      <c r="T31" s="12">
        <f t="shared" si="6"/>
        <v>1</v>
      </c>
      <c r="U31" s="12">
        <v>2</v>
      </c>
      <c r="V31" s="12">
        <v>1</v>
      </c>
    </row>
    <row r="32" spans="1:22" x14ac:dyDescent="0.25">
      <c r="A32" s="14"/>
      <c r="B32" s="15"/>
      <c r="C32" s="3">
        <v>2022</v>
      </c>
      <c r="D32" s="9">
        <v>228</v>
      </c>
      <c r="E32" s="9">
        <f>388146231+8891200000+66935849590</f>
        <v>76215195821</v>
      </c>
      <c r="F32" s="9">
        <f t="shared" si="0"/>
        <v>76215196049</v>
      </c>
      <c r="G32" s="9">
        <v>160813918000000</v>
      </c>
      <c r="H32" s="9">
        <v>135553253000000</v>
      </c>
      <c r="I32" s="9">
        <f t="shared" si="1"/>
        <v>296367171000000</v>
      </c>
      <c r="J32" s="9">
        <f t="shared" si="7"/>
        <v>135553253000000</v>
      </c>
      <c r="K32" s="10">
        <f t="shared" si="2"/>
        <v>135629468196049</v>
      </c>
      <c r="L32" s="10">
        <f t="shared" si="3"/>
        <v>431920424000000</v>
      </c>
      <c r="M32" s="13">
        <f t="shared" si="4"/>
        <v>0.31401494502156024</v>
      </c>
      <c r="N32" s="11">
        <v>1</v>
      </c>
      <c r="O32" s="11">
        <v>9</v>
      </c>
      <c r="P32" s="11">
        <v>100</v>
      </c>
      <c r="Q32" s="13">
        <f t="shared" si="5"/>
        <v>11.111111111111111</v>
      </c>
      <c r="R32" s="11">
        <v>2023</v>
      </c>
      <c r="S32" s="11">
        <v>2022</v>
      </c>
      <c r="T32" s="12">
        <f t="shared" si="6"/>
        <v>1</v>
      </c>
      <c r="U32" s="12">
        <v>2</v>
      </c>
      <c r="V32" s="12">
        <v>1</v>
      </c>
    </row>
    <row r="33" spans="1:22" x14ac:dyDescent="0.25">
      <c r="A33" s="14"/>
      <c r="B33" s="15"/>
      <c r="C33" s="3">
        <v>2023</v>
      </c>
      <c r="D33" s="9">
        <v>242</v>
      </c>
      <c r="E33" s="9">
        <f>388146231+8891200000+66935849590</f>
        <v>76215195821</v>
      </c>
      <c r="F33" s="9">
        <f t="shared" si="0"/>
        <v>76215196063</v>
      </c>
      <c r="G33" s="9">
        <v>171803070000000</v>
      </c>
      <c r="H33" s="9">
        <v>141007036000000</v>
      </c>
      <c r="I33" s="9">
        <f t="shared" si="1"/>
        <v>312810106000000</v>
      </c>
      <c r="J33" s="9">
        <f t="shared" si="7"/>
        <v>141007036000000</v>
      </c>
      <c r="K33" s="10">
        <f t="shared" si="2"/>
        <v>141083251196063</v>
      </c>
      <c r="L33" s="10">
        <f t="shared" si="3"/>
        <v>453817142000000</v>
      </c>
      <c r="M33" s="13">
        <f t="shared" si="4"/>
        <v>0.310881273841487</v>
      </c>
      <c r="N33" s="11">
        <v>1</v>
      </c>
      <c r="O33" s="11">
        <v>9</v>
      </c>
      <c r="P33" s="11">
        <v>100</v>
      </c>
      <c r="Q33" s="13">
        <f t="shared" si="5"/>
        <v>11.111111111111111</v>
      </c>
      <c r="R33" s="11">
        <v>2024</v>
      </c>
      <c r="S33" s="11">
        <v>2023</v>
      </c>
      <c r="T33" s="12">
        <f t="shared" si="6"/>
        <v>1</v>
      </c>
      <c r="U33" s="12">
        <v>2</v>
      </c>
      <c r="V33" s="12">
        <v>1</v>
      </c>
    </row>
    <row r="34" spans="1:22" x14ac:dyDescent="0.25">
      <c r="A34" s="14">
        <v>7</v>
      </c>
      <c r="B34" s="14" t="s">
        <v>18</v>
      </c>
      <c r="C34" s="3">
        <v>2019</v>
      </c>
      <c r="D34" s="9">
        <v>0</v>
      </c>
      <c r="E34" s="9">
        <v>847114000</v>
      </c>
      <c r="F34" s="9">
        <f t="shared" si="0"/>
        <v>847114000</v>
      </c>
      <c r="G34" s="9">
        <v>8007676000000</v>
      </c>
      <c r="H34" s="9">
        <v>1002503000000</v>
      </c>
      <c r="I34" s="9">
        <f t="shared" si="1"/>
        <v>9010179000000</v>
      </c>
      <c r="J34" s="9">
        <f t="shared" si="7"/>
        <v>1002503000000</v>
      </c>
      <c r="K34" s="10">
        <f t="shared" si="2"/>
        <v>1003350114000</v>
      </c>
      <c r="L34" s="10">
        <f t="shared" si="3"/>
        <v>10012682000000</v>
      </c>
      <c r="M34" s="13">
        <f t="shared" si="4"/>
        <v>0.10020792770608314</v>
      </c>
      <c r="N34" s="11">
        <v>0</v>
      </c>
      <c r="O34" s="11">
        <v>4</v>
      </c>
      <c r="P34" s="11">
        <v>100</v>
      </c>
      <c r="Q34" s="12">
        <f t="shared" si="5"/>
        <v>0</v>
      </c>
      <c r="R34" s="11">
        <v>0</v>
      </c>
      <c r="S34" s="11">
        <v>0</v>
      </c>
      <c r="T34" s="12">
        <f t="shared" si="6"/>
        <v>0</v>
      </c>
      <c r="U34" s="12">
        <v>0</v>
      </c>
      <c r="V34" s="12">
        <v>0</v>
      </c>
    </row>
    <row r="35" spans="1:22" x14ac:dyDescent="0.25">
      <c r="A35" s="14"/>
      <c r="B35" s="14"/>
      <c r="C35" s="3">
        <v>2020</v>
      </c>
      <c r="D35" s="9">
        <v>0</v>
      </c>
      <c r="E35" s="9">
        <v>1150000000</v>
      </c>
      <c r="F35" s="9">
        <f t="shared" si="0"/>
        <v>1150000000</v>
      </c>
      <c r="G35" s="9">
        <v>16117927000000</v>
      </c>
      <c r="H35" s="9">
        <v>6602789000000</v>
      </c>
      <c r="I35" s="9">
        <f t="shared" si="1"/>
        <v>22720716000000</v>
      </c>
      <c r="J35" s="9">
        <f t="shared" si="7"/>
        <v>6602789000000</v>
      </c>
      <c r="K35" s="10">
        <f t="shared" si="2"/>
        <v>6603939000000</v>
      </c>
      <c r="L35" s="10">
        <f t="shared" si="3"/>
        <v>29323505000000</v>
      </c>
      <c r="M35" s="13">
        <f t="shared" si="4"/>
        <v>0.2252097421505376</v>
      </c>
      <c r="N35" s="11">
        <v>0</v>
      </c>
      <c r="O35" s="11">
        <v>3</v>
      </c>
      <c r="P35" s="11">
        <v>100</v>
      </c>
      <c r="Q35" s="12">
        <f t="shared" si="5"/>
        <v>0</v>
      </c>
      <c r="R35" s="11">
        <v>0</v>
      </c>
      <c r="S35" s="11">
        <v>0</v>
      </c>
      <c r="T35" s="12">
        <f t="shared" si="6"/>
        <v>0</v>
      </c>
      <c r="U35" s="12">
        <v>0</v>
      </c>
      <c r="V35" s="12">
        <v>0</v>
      </c>
    </row>
    <row r="36" spans="1:22" x14ac:dyDescent="0.25">
      <c r="A36" s="14"/>
      <c r="B36" s="14"/>
      <c r="C36" s="3">
        <v>2021</v>
      </c>
      <c r="D36" s="9">
        <v>0</v>
      </c>
      <c r="E36" s="9">
        <v>1150000000</v>
      </c>
      <c r="F36" s="9">
        <f t="shared" si="0"/>
        <v>1150000000</v>
      </c>
      <c r="G36" s="9">
        <v>14041751000000</v>
      </c>
      <c r="H36" s="9">
        <v>1289970000000</v>
      </c>
      <c r="I36" s="9">
        <f t="shared" si="1"/>
        <v>15331721000000</v>
      </c>
      <c r="J36" s="9">
        <f t="shared" si="7"/>
        <v>1289970000000</v>
      </c>
      <c r="K36" s="10">
        <f t="shared" si="2"/>
        <v>1291120000000</v>
      </c>
      <c r="L36" s="10">
        <f t="shared" si="3"/>
        <v>16621691000000</v>
      </c>
      <c r="M36" s="13">
        <f t="shared" si="4"/>
        <v>7.7676813989623561E-2</v>
      </c>
      <c r="N36" s="11">
        <v>0</v>
      </c>
      <c r="O36" s="11">
        <v>3</v>
      </c>
      <c r="P36" s="11">
        <v>100</v>
      </c>
      <c r="Q36" s="12">
        <f t="shared" si="5"/>
        <v>0</v>
      </c>
      <c r="R36" s="11">
        <v>0</v>
      </c>
      <c r="S36" s="11">
        <v>0</v>
      </c>
      <c r="T36" s="12">
        <v>0</v>
      </c>
      <c r="U36" s="12">
        <v>0</v>
      </c>
      <c r="V36" s="12">
        <v>0</v>
      </c>
    </row>
    <row r="37" spans="1:22" x14ac:dyDescent="0.25">
      <c r="A37" s="14"/>
      <c r="B37" s="14"/>
      <c r="C37" s="3">
        <v>2022</v>
      </c>
      <c r="D37" s="9">
        <v>0</v>
      </c>
      <c r="E37" s="9">
        <v>1150000000</v>
      </c>
      <c r="F37" s="9">
        <f t="shared" si="0"/>
        <v>1150000000</v>
      </c>
      <c r="G37" s="9">
        <v>16070574000000</v>
      </c>
      <c r="H37" s="9">
        <v>1049295000000</v>
      </c>
      <c r="I37" s="9">
        <f t="shared" si="1"/>
        <v>17119869000000</v>
      </c>
      <c r="J37" s="9">
        <f t="shared" si="7"/>
        <v>1049295000000</v>
      </c>
      <c r="K37" s="10">
        <f t="shared" si="2"/>
        <v>1050445000000</v>
      </c>
      <c r="L37" s="10">
        <f t="shared" si="3"/>
        <v>18169164000000</v>
      </c>
      <c r="M37" s="13">
        <f t="shared" si="4"/>
        <v>5.7814712883872917E-2</v>
      </c>
      <c r="N37" s="11">
        <v>0</v>
      </c>
      <c r="O37" s="11">
        <v>4</v>
      </c>
      <c r="P37" s="11">
        <v>100</v>
      </c>
      <c r="Q37" s="12">
        <f t="shared" si="5"/>
        <v>0</v>
      </c>
      <c r="R37" s="11">
        <v>0</v>
      </c>
      <c r="S37" s="11">
        <v>0</v>
      </c>
      <c r="T37" s="12">
        <f t="shared" si="6"/>
        <v>0</v>
      </c>
      <c r="U37" s="12">
        <v>0</v>
      </c>
      <c r="V37" s="12">
        <v>0</v>
      </c>
    </row>
    <row r="38" spans="1:22" x14ac:dyDescent="0.25">
      <c r="A38" s="14"/>
      <c r="B38" s="14"/>
      <c r="C38" s="3">
        <v>2023</v>
      </c>
      <c r="D38" s="9">
        <v>0</v>
      </c>
      <c r="E38" s="9">
        <v>1150000000</v>
      </c>
      <c r="F38" s="9">
        <f t="shared" si="0"/>
        <v>1150000000</v>
      </c>
      <c r="G38" s="9">
        <v>14566714000000</v>
      </c>
      <c r="H38" s="9">
        <v>2258258000000</v>
      </c>
      <c r="I38" s="9">
        <f t="shared" si="1"/>
        <v>16824972000000</v>
      </c>
      <c r="J38" s="9">
        <f t="shared" si="7"/>
        <v>2258258000000</v>
      </c>
      <c r="K38" s="10">
        <f t="shared" si="2"/>
        <v>2259408000000</v>
      </c>
      <c r="L38" s="10">
        <f t="shared" si="3"/>
        <v>19083230000000</v>
      </c>
      <c r="M38" s="13">
        <f t="shared" si="4"/>
        <v>0.11839756686892104</v>
      </c>
      <c r="N38" s="11">
        <v>0</v>
      </c>
      <c r="O38" s="11">
        <v>4</v>
      </c>
      <c r="P38" s="11">
        <v>100</v>
      </c>
      <c r="Q38" s="12">
        <f t="shared" si="5"/>
        <v>0</v>
      </c>
      <c r="R38" s="11">
        <v>0</v>
      </c>
      <c r="S38" s="11">
        <v>0</v>
      </c>
      <c r="T38" s="12">
        <f t="shared" si="6"/>
        <v>0</v>
      </c>
      <c r="U38" s="12">
        <v>0</v>
      </c>
      <c r="V38" s="12">
        <v>0</v>
      </c>
    </row>
    <row r="39" spans="1:22" x14ac:dyDescent="0.25">
      <c r="A39" s="14">
        <v>8</v>
      </c>
      <c r="B39" s="14" t="s">
        <v>19</v>
      </c>
      <c r="C39" s="3">
        <v>2019</v>
      </c>
      <c r="D39" s="9">
        <v>0</v>
      </c>
      <c r="E39" s="9">
        <f>826649175+9381053160</f>
        <v>10207702335</v>
      </c>
      <c r="F39" s="9">
        <f t="shared" si="0"/>
        <v>10207702335</v>
      </c>
      <c r="G39" s="9">
        <v>50556000000</v>
      </c>
      <c r="H39" s="9">
        <v>46618000000</v>
      </c>
      <c r="I39" s="9">
        <f t="shared" si="1"/>
        <v>97174000000</v>
      </c>
      <c r="J39" s="9">
        <f t="shared" si="7"/>
        <v>46618000000</v>
      </c>
      <c r="K39" s="10">
        <f t="shared" si="2"/>
        <v>56825702335</v>
      </c>
      <c r="L39" s="10">
        <f t="shared" si="3"/>
        <v>143792000000</v>
      </c>
      <c r="M39" s="13">
        <f t="shared" si="4"/>
        <v>0.39519376832508069</v>
      </c>
      <c r="N39" s="11">
        <v>0</v>
      </c>
      <c r="O39" s="11">
        <v>6</v>
      </c>
      <c r="P39" s="11">
        <v>100</v>
      </c>
      <c r="Q39" s="12">
        <f t="shared" si="5"/>
        <v>0</v>
      </c>
      <c r="R39" s="11">
        <v>0</v>
      </c>
      <c r="S39" s="11">
        <v>0</v>
      </c>
      <c r="T39" s="12">
        <f t="shared" si="6"/>
        <v>0</v>
      </c>
      <c r="U39" s="12">
        <v>0</v>
      </c>
      <c r="V39" s="12">
        <v>0</v>
      </c>
    </row>
    <row r="40" spans="1:22" x14ac:dyDescent="0.25">
      <c r="A40" s="14"/>
      <c r="B40" s="14"/>
      <c r="C40" s="3">
        <v>2020</v>
      </c>
      <c r="D40" s="9">
        <v>0</v>
      </c>
      <c r="E40" s="9">
        <f>826649175+9381053160</f>
        <v>10207702335</v>
      </c>
      <c r="F40" s="9">
        <f t="shared" si="0"/>
        <v>10207702335</v>
      </c>
      <c r="G40" s="9">
        <v>51241000000</v>
      </c>
      <c r="H40" s="9">
        <v>47275000000</v>
      </c>
      <c r="I40" s="9">
        <f t="shared" si="1"/>
        <v>98516000000</v>
      </c>
      <c r="J40" s="9">
        <f t="shared" si="7"/>
        <v>47275000000</v>
      </c>
      <c r="K40" s="10">
        <f t="shared" si="2"/>
        <v>57482702335</v>
      </c>
      <c r="L40" s="10">
        <f t="shared" si="3"/>
        <v>145791000000</v>
      </c>
      <c r="M40" s="13">
        <f t="shared" si="4"/>
        <v>0.3942815560288358</v>
      </c>
      <c r="N40" s="11">
        <v>0</v>
      </c>
      <c r="O40" s="11">
        <v>6</v>
      </c>
      <c r="P40" s="11">
        <v>100</v>
      </c>
      <c r="Q40" s="12">
        <f t="shared" si="5"/>
        <v>0</v>
      </c>
      <c r="R40" s="11">
        <v>0</v>
      </c>
      <c r="S40" s="11">
        <v>0</v>
      </c>
      <c r="T40" s="12">
        <f t="shared" si="6"/>
        <v>0</v>
      </c>
      <c r="U40" s="12">
        <v>0</v>
      </c>
      <c r="V40" s="12">
        <v>0</v>
      </c>
    </row>
    <row r="41" spans="1:22" x14ac:dyDescent="0.25">
      <c r="A41" s="14"/>
      <c r="B41" s="14"/>
      <c r="C41" s="3">
        <v>2021</v>
      </c>
      <c r="D41" s="9">
        <v>0</v>
      </c>
      <c r="E41" s="9">
        <f>826649175+9381053160</f>
        <v>10207702335</v>
      </c>
      <c r="F41" s="9">
        <f t="shared" si="0"/>
        <v>10207702335</v>
      </c>
      <c r="G41" s="9">
        <v>58899000000</v>
      </c>
      <c r="H41" s="9">
        <v>54913000000</v>
      </c>
      <c r="I41" s="9">
        <f t="shared" si="1"/>
        <v>113812000000</v>
      </c>
      <c r="J41" s="9">
        <f t="shared" si="7"/>
        <v>54913000000</v>
      </c>
      <c r="K41" s="10">
        <f t="shared" si="2"/>
        <v>65120702335</v>
      </c>
      <c r="L41" s="10">
        <f t="shared" si="3"/>
        <v>168725000000</v>
      </c>
      <c r="M41" s="13">
        <f t="shared" si="4"/>
        <v>0.38595763719069492</v>
      </c>
      <c r="N41" s="11">
        <v>0</v>
      </c>
      <c r="O41" s="11">
        <v>6</v>
      </c>
      <c r="P41" s="11">
        <v>100</v>
      </c>
      <c r="Q41" s="12">
        <f t="shared" si="5"/>
        <v>0</v>
      </c>
      <c r="R41" s="11">
        <v>0</v>
      </c>
      <c r="S41" s="11">
        <v>0</v>
      </c>
      <c r="T41" s="12">
        <f t="shared" si="6"/>
        <v>0</v>
      </c>
      <c r="U41" s="12">
        <v>0</v>
      </c>
      <c r="V41" s="12">
        <v>0</v>
      </c>
    </row>
    <row r="42" spans="1:22" x14ac:dyDescent="0.25">
      <c r="A42" s="14"/>
      <c r="B42" s="14"/>
      <c r="C42" s="3">
        <v>2022</v>
      </c>
      <c r="D42" s="9">
        <v>0</v>
      </c>
      <c r="E42" s="9">
        <f>826649175+9381053160</f>
        <v>10207702335</v>
      </c>
      <c r="F42" s="9">
        <f t="shared" si="0"/>
        <v>10207702335</v>
      </c>
      <c r="G42" s="9">
        <v>61364000000</v>
      </c>
      <c r="H42" s="9">
        <v>56162000000</v>
      </c>
      <c r="I42" s="9">
        <f t="shared" si="1"/>
        <v>117526000000</v>
      </c>
      <c r="J42" s="9">
        <f t="shared" si="7"/>
        <v>56162000000</v>
      </c>
      <c r="K42" s="10">
        <f t="shared" si="2"/>
        <v>66369702335</v>
      </c>
      <c r="L42" s="10">
        <f t="shared" si="3"/>
        <v>173688000000</v>
      </c>
      <c r="M42" s="13">
        <f t="shared" si="4"/>
        <v>0.38212025203237993</v>
      </c>
      <c r="N42" s="11">
        <v>0</v>
      </c>
      <c r="O42" s="11">
        <v>5</v>
      </c>
      <c r="P42" s="11">
        <v>100</v>
      </c>
      <c r="Q42" s="12">
        <f t="shared" si="5"/>
        <v>0</v>
      </c>
      <c r="R42" s="11">
        <v>0</v>
      </c>
      <c r="S42" s="11">
        <v>0</v>
      </c>
      <c r="T42" s="12">
        <v>0</v>
      </c>
      <c r="U42" s="12">
        <v>0</v>
      </c>
      <c r="V42" s="12">
        <v>0</v>
      </c>
    </row>
    <row r="43" spans="1:22" x14ac:dyDescent="0.25">
      <c r="A43" s="14"/>
      <c r="B43" s="14"/>
      <c r="C43" s="3">
        <v>2023</v>
      </c>
      <c r="D43" s="9">
        <v>0</v>
      </c>
      <c r="E43" s="9">
        <f>551099450+6254035440+26540026071</f>
        <v>33345160961</v>
      </c>
      <c r="F43" s="9">
        <f t="shared" si="0"/>
        <v>33345160961</v>
      </c>
      <c r="G43" s="9">
        <v>66953000000</v>
      </c>
      <c r="H43" s="9">
        <v>61737000000</v>
      </c>
      <c r="I43" s="9">
        <f t="shared" si="1"/>
        <v>128690000000</v>
      </c>
      <c r="J43" s="9">
        <f t="shared" si="7"/>
        <v>61737000000</v>
      </c>
      <c r="K43" s="10">
        <f t="shared" si="2"/>
        <v>95082160961</v>
      </c>
      <c r="L43" s="10">
        <f t="shared" si="3"/>
        <v>190427000000</v>
      </c>
      <c r="M43" s="13">
        <f t="shared" si="4"/>
        <v>0.49931029192814042</v>
      </c>
      <c r="N43" s="11">
        <v>0</v>
      </c>
      <c r="O43" s="11">
        <v>5</v>
      </c>
      <c r="P43" s="11">
        <v>100</v>
      </c>
      <c r="Q43" s="12">
        <f t="shared" si="5"/>
        <v>0</v>
      </c>
      <c r="R43" s="11">
        <v>0</v>
      </c>
      <c r="S43" s="11">
        <v>0</v>
      </c>
      <c r="T43" s="12">
        <v>0</v>
      </c>
      <c r="U43" s="12">
        <v>0</v>
      </c>
      <c r="V43" s="12">
        <v>0</v>
      </c>
    </row>
    <row r="44" spans="1:22" x14ac:dyDescent="0.25">
      <c r="A44" s="14">
        <v>9</v>
      </c>
      <c r="B44" s="15" t="s">
        <v>20</v>
      </c>
      <c r="C44" s="3">
        <v>2019</v>
      </c>
      <c r="D44" s="9">
        <v>50</v>
      </c>
      <c r="E44" s="9">
        <v>23719447472</v>
      </c>
      <c r="F44" s="9">
        <f t="shared" si="0"/>
        <v>23719447522</v>
      </c>
      <c r="G44" s="9">
        <v>11135825000000</v>
      </c>
      <c r="H44" s="9">
        <v>9441261000000</v>
      </c>
      <c r="I44" s="9">
        <f t="shared" si="1"/>
        <v>20577086000000</v>
      </c>
      <c r="J44" s="9">
        <f t="shared" si="7"/>
        <v>9441261000000</v>
      </c>
      <c r="K44" s="10">
        <f t="shared" si="2"/>
        <v>9464980447522</v>
      </c>
      <c r="L44" s="10">
        <f t="shared" si="3"/>
        <v>30018347000000</v>
      </c>
      <c r="M44" s="13">
        <f t="shared" si="4"/>
        <v>0.31530651729497294</v>
      </c>
      <c r="N44" s="11">
        <v>1</v>
      </c>
      <c r="O44" s="11">
        <v>3</v>
      </c>
      <c r="P44" s="11">
        <v>100</v>
      </c>
      <c r="Q44" s="13">
        <f t="shared" si="5"/>
        <v>33.333333333333329</v>
      </c>
      <c r="R44" s="11">
        <v>2019</v>
      </c>
      <c r="S44" s="11">
        <v>2019</v>
      </c>
      <c r="T44" s="12">
        <f t="shared" si="6"/>
        <v>0</v>
      </c>
      <c r="U44" s="12">
        <v>1</v>
      </c>
      <c r="V44" s="12">
        <v>4</v>
      </c>
    </row>
    <row r="45" spans="1:22" x14ac:dyDescent="0.25">
      <c r="A45" s="14"/>
      <c r="B45" s="15"/>
      <c r="C45" s="3">
        <v>2020</v>
      </c>
      <c r="D45" s="9">
        <v>83</v>
      </c>
      <c r="E45" s="9">
        <v>38813641319</v>
      </c>
      <c r="F45" s="9">
        <f t="shared" si="0"/>
        <v>38813641402</v>
      </c>
      <c r="G45" s="9">
        <v>11302082000000</v>
      </c>
      <c r="H45" s="9">
        <v>8186429000000</v>
      </c>
      <c r="I45" s="9">
        <f t="shared" si="1"/>
        <v>19488511000000</v>
      </c>
      <c r="J45" s="9">
        <f t="shared" si="7"/>
        <v>8186429000000</v>
      </c>
      <c r="K45" s="10">
        <f t="shared" si="2"/>
        <v>8225242641402</v>
      </c>
      <c r="L45" s="10">
        <f t="shared" si="3"/>
        <v>27674940000000</v>
      </c>
      <c r="M45" s="13">
        <f t="shared" si="4"/>
        <v>0.29720905054905267</v>
      </c>
      <c r="N45" s="11">
        <v>1</v>
      </c>
      <c r="O45" s="11">
        <v>3</v>
      </c>
      <c r="P45" s="11">
        <v>100</v>
      </c>
      <c r="Q45" s="13">
        <f t="shared" si="5"/>
        <v>33.333333333333329</v>
      </c>
      <c r="R45" s="11">
        <v>2020</v>
      </c>
      <c r="S45" s="11">
        <v>2019</v>
      </c>
      <c r="T45" s="12">
        <f t="shared" si="6"/>
        <v>1</v>
      </c>
      <c r="U45" s="12">
        <v>1</v>
      </c>
      <c r="V45" s="12">
        <v>4</v>
      </c>
    </row>
    <row r="46" spans="1:22" x14ac:dyDescent="0.25">
      <c r="A46" s="14"/>
      <c r="B46" s="15"/>
      <c r="C46" s="3">
        <v>2021</v>
      </c>
      <c r="D46" s="9">
        <v>85</v>
      </c>
      <c r="E46" s="9">
        <v>38813641319</v>
      </c>
      <c r="F46" s="9">
        <f t="shared" si="0"/>
        <v>38813641404</v>
      </c>
      <c r="G46" s="9">
        <v>14426005000000</v>
      </c>
      <c r="H46" s="9">
        <v>12124060000000</v>
      </c>
      <c r="I46" s="9">
        <f t="shared" si="1"/>
        <v>26550065000000</v>
      </c>
      <c r="J46" s="9">
        <f t="shared" si="7"/>
        <v>12124060000000</v>
      </c>
      <c r="K46" s="10">
        <f t="shared" si="2"/>
        <v>12162873641404</v>
      </c>
      <c r="L46" s="10">
        <f t="shared" si="3"/>
        <v>38674125000000</v>
      </c>
      <c r="M46" s="13">
        <f t="shared" si="4"/>
        <v>0.31449641437017645</v>
      </c>
      <c r="N46" s="11">
        <v>1</v>
      </c>
      <c r="O46" s="11">
        <v>4</v>
      </c>
      <c r="P46" s="11">
        <v>100</v>
      </c>
      <c r="Q46" s="12">
        <f t="shared" si="5"/>
        <v>25</v>
      </c>
      <c r="R46" s="11">
        <v>2021</v>
      </c>
      <c r="S46" s="11">
        <v>2020</v>
      </c>
      <c r="T46" s="12">
        <f t="shared" si="6"/>
        <v>1</v>
      </c>
      <c r="U46" s="12">
        <v>1</v>
      </c>
      <c r="V46" s="12">
        <v>4</v>
      </c>
    </row>
    <row r="47" spans="1:22" x14ac:dyDescent="0.25">
      <c r="A47" s="14"/>
      <c r="B47" s="15"/>
      <c r="C47" s="3">
        <v>2022</v>
      </c>
      <c r="D47" s="9">
        <v>63</v>
      </c>
      <c r="E47" s="9">
        <v>38813641319</v>
      </c>
      <c r="F47" s="9">
        <f t="shared" si="0"/>
        <v>38813641382</v>
      </c>
      <c r="G47" s="9">
        <v>14791738000000</v>
      </c>
      <c r="H47" s="9">
        <v>12286334000000</v>
      </c>
      <c r="I47" s="9">
        <f t="shared" si="1"/>
        <v>27078072000000</v>
      </c>
      <c r="J47" s="9">
        <f t="shared" si="7"/>
        <v>12286334000000</v>
      </c>
      <c r="K47" s="10">
        <f t="shared" si="2"/>
        <v>12325147641382</v>
      </c>
      <c r="L47" s="10">
        <f t="shared" si="3"/>
        <v>39364406000000</v>
      </c>
      <c r="M47" s="13">
        <f t="shared" si="4"/>
        <v>0.31310386447548577</v>
      </c>
      <c r="N47" s="11">
        <v>1</v>
      </c>
      <c r="O47" s="11">
        <v>4</v>
      </c>
      <c r="P47" s="11">
        <v>100</v>
      </c>
      <c r="Q47" s="12">
        <f t="shared" si="5"/>
        <v>25</v>
      </c>
      <c r="R47" s="11">
        <v>2022</v>
      </c>
      <c r="S47" s="11">
        <v>2021</v>
      </c>
      <c r="T47" s="12">
        <f t="shared" si="6"/>
        <v>1</v>
      </c>
      <c r="U47" s="12">
        <v>1</v>
      </c>
      <c r="V47" s="12">
        <v>4</v>
      </c>
    </row>
    <row r="48" spans="1:22" x14ac:dyDescent="0.25">
      <c r="A48" s="14"/>
      <c r="B48" s="15"/>
      <c r="C48" s="3">
        <v>2023</v>
      </c>
      <c r="D48" s="9">
        <v>54</v>
      </c>
      <c r="E48" s="9">
        <v>38813641319</v>
      </c>
      <c r="F48" s="9">
        <f t="shared" si="0"/>
        <v>38813641373</v>
      </c>
      <c r="G48" s="9">
        <v>17343247000000</v>
      </c>
      <c r="H48" s="9">
        <v>14554725000000</v>
      </c>
      <c r="I48" s="9">
        <f t="shared" si="1"/>
        <v>31897972000000</v>
      </c>
      <c r="J48" s="9">
        <f t="shared" si="7"/>
        <v>14554725000000</v>
      </c>
      <c r="K48" s="10">
        <f t="shared" si="2"/>
        <v>14593538641373</v>
      </c>
      <c r="L48" s="10">
        <f t="shared" si="3"/>
        <v>46452697000000</v>
      </c>
      <c r="M48" s="13">
        <f t="shared" si="4"/>
        <v>0.31415912495614623</v>
      </c>
      <c r="N48" s="11">
        <v>1</v>
      </c>
      <c r="O48" s="11">
        <v>4</v>
      </c>
      <c r="P48" s="11">
        <v>100</v>
      </c>
      <c r="Q48" s="12">
        <f t="shared" si="5"/>
        <v>25</v>
      </c>
      <c r="R48" s="11">
        <v>2023</v>
      </c>
      <c r="S48" s="11">
        <v>2019</v>
      </c>
      <c r="T48" s="12">
        <f t="shared" si="6"/>
        <v>4</v>
      </c>
      <c r="U48" s="12">
        <v>1</v>
      </c>
      <c r="V48" s="12">
        <v>4</v>
      </c>
    </row>
    <row r="49" spans="1:22" x14ac:dyDescent="0.25">
      <c r="A49" s="14">
        <v>10</v>
      </c>
      <c r="B49" s="14" t="s">
        <v>21</v>
      </c>
      <c r="C49" s="3">
        <v>2019</v>
      </c>
      <c r="D49" s="9">
        <v>0</v>
      </c>
      <c r="E49" s="9">
        <v>310000000</v>
      </c>
      <c r="F49" s="9">
        <f t="shared" si="0"/>
        <v>310000000</v>
      </c>
      <c r="G49" s="9">
        <v>30456459000000</v>
      </c>
      <c r="H49" s="9">
        <v>25782314000000</v>
      </c>
      <c r="I49" s="9">
        <f t="shared" si="1"/>
        <v>56238773000000</v>
      </c>
      <c r="J49" s="9">
        <f t="shared" si="7"/>
        <v>25782314000000</v>
      </c>
      <c r="K49" s="10">
        <f t="shared" si="2"/>
        <v>25782624000000</v>
      </c>
      <c r="L49" s="10">
        <f t="shared" si="3"/>
        <v>82021087000000</v>
      </c>
      <c r="M49" s="13">
        <f t="shared" si="4"/>
        <v>0.31434140832588575</v>
      </c>
      <c r="N49" s="11">
        <v>1</v>
      </c>
      <c r="O49" s="11">
        <v>4</v>
      </c>
      <c r="P49" s="11">
        <v>100</v>
      </c>
      <c r="Q49" s="12">
        <f t="shared" si="5"/>
        <v>25</v>
      </c>
      <c r="R49" s="11">
        <v>2019</v>
      </c>
      <c r="S49" s="11">
        <v>2016</v>
      </c>
      <c r="T49" s="12">
        <f t="shared" si="6"/>
        <v>3</v>
      </c>
      <c r="U49" s="12">
        <v>1</v>
      </c>
      <c r="V49" s="12">
        <v>1</v>
      </c>
    </row>
    <row r="50" spans="1:22" x14ac:dyDescent="0.25">
      <c r="A50" s="14"/>
      <c r="B50" s="14"/>
      <c r="C50" s="3">
        <v>2020</v>
      </c>
      <c r="D50" s="9">
        <v>0</v>
      </c>
      <c r="E50" s="9">
        <v>8951947039</v>
      </c>
      <c r="F50" s="9">
        <f t="shared" si="0"/>
        <v>8951947039</v>
      </c>
      <c r="G50" s="9">
        <v>26221407000000</v>
      </c>
      <c r="H50" s="9">
        <v>22197850000000</v>
      </c>
      <c r="I50" s="9">
        <f t="shared" si="1"/>
        <v>48419257000000</v>
      </c>
      <c r="J50" s="9">
        <f t="shared" si="7"/>
        <v>22197850000000</v>
      </c>
      <c r="K50" s="10">
        <f t="shared" si="2"/>
        <v>22206801947039</v>
      </c>
      <c r="L50" s="10">
        <f t="shared" si="3"/>
        <v>70617107000000</v>
      </c>
      <c r="M50" s="13">
        <f t="shared" si="4"/>
        <v>0.31446773863221272</v>
      </c>
      <c r="N50" s="11">
        <v>1</v>
      </c>
      <c r="O50" s="11">
        <v>4</v>
      </c>
      <c r="P50" s="11">
        <v>100</v>
      </c>
      <c r="Q50" s="12">
        <f t="shared" si="5"/>
        <v>25</v>
      </c>
      <c r="R50" s="11">
        <v>2020</v>
      </c>
      <c r="S50" s="11">
        <v>2019</v>
      </c>
      <c r="T50" s="12">
        <f t="shared" si="6"/>
        <v>1</v>
      </c>
      <c r="U50" s="12">
        <v>1</v>
      </c>
      <c r="V50" s="12">
        <v>1</v>
      </c>
    </row>
    <row r="51" spans="1:22" x14ac:dyDescent="0.25">
      <c r="A51" s="14"/>
      <c r="B51" s="14"/>
      <c r="C51" s="3">
        <v>2021</v>
      </c>
      <c r="D51" s="9">
        <v>0</v>
      </c>
      <c r="E51" s="9">
        <v>10487132568</v>
      </c>
      <c r="F51" s="9">
        <f t="shared" si="0"/>
        <v>10487132568</v>
      </c>
      <c r="G51" s="9">
        <v>24947143000000</v>
      </c>
      <c r="H51" s="9">
        <v>20702226000000</v>
      </c>
      <c r="I51" s="9">
        <f t="shared" si="1"/>
        <v>45649369000000</v>
      </c>
      <c r="J51" s="9">
        <f t="shared" si="7"/>
        <v>20702226000000</v>
      </c>
      <c r="K51" s="10">
        <f t="shared" si="2"/>
        <v>20712713132568</v>
      </c>
      <c r="L51" s="10">
        <f t="shared" si="3"/>
        <v>66351595000000</v>
      </c>
      <c r="M51" s="13">
        <f t="shared" si="4"/>
        <v>0.31216601699730051</v>
      </c>
      <c r="N51" s="11">
        <v>0</v>
      </c>
      <c r="O51" s="11">
        <v>3</v>
      </c>
      <c r="P51" s="11">
        <v>100</v>
      </c>
      <c r="Q51" s="12">
        <f t="shared" si="5"/>
        <v>0</v>
      </c>
      <c r="R51" s="11">
        <v>0</v>
      </c>
      <c r="S51" s="11">
        <v>0</v>
      </c>
      <c r="T51" s="12">
        <f t="shared" si="6"/>
        <v>0</v>
      </c>
      <c r="U51" s="12">
        <v>0</v>
      </c>
      <c r="V51" s="12">
        <v>0</v>
      </c>
    </row>
    <row r="52" spans="1:22" x14ac:dyDescent="0.25">
      <c r="A52" s="14"/>
      <c r="B52" s="14"/>
      <c r="C52" s="3">
        <v>2022</v>
      </c>
      <c r="D52" s="9">
        <v>0</v>
      </c>
      <c r="E52" s="9">
        <v>1060000000</v>
      </c>
      <c r="F52" s="9">
        <f t="shared" si="0"/>
        <v>1060000000</v>
      </c>
      <c r="G52" s="9">
        <v>2110830000000</v>
      </c>
      <c r="H52" s="9">
        <v>255588442000000</v>
      </c>
      <c r="I52" s="9">
        <f t="shared" si="1"/>
        <v>257699272000000</v>
      </c>
      <c r="J52" s="9">
        <f t="shared" si="7"/>
        <v>255588442000000</v>
      </c>
      <c r="K52" s="10">
        <f t="shared" si="2"/>
        <v>255589502000000</v>
      </c>
      <c r="L52" s="10">
        <f t="shared" si="3"/>
        <v>513287714000000</v>
      </c>
      <c r="M52" s="13">
        <f t="shared" si="4"/>
        <v>0.49794587914099186</v>
      </c>
      <c r="N52" s="11">
        <v>1</v>
      </c>
      <c r="O52" s="11">
        <v>3</v>
      </c>
      <c r="P52" s="11">
        <v>100</v>
      </c>
      <c r="Q52" s="13">
        <f t="shared" si="5"/>
        <v>33.333333333333329</v>
      </c>
      <c r="R52" s="11">
        <v>2022</v>
      </c>
      <c r="S52" s="11">
        <v>2022</v>
      </c>
      <c r="T52" s="12">
        <f t="shared" si="6"/>
        <v>0</v>
      </c>
      <c r="U52" s="12">
        <v>2</v>
      </c>
      <c r="V52" s="12">
        <v>5</v>
      </c>
    </row>
    <row r="53" spans="1:22" x14ac:dyDescent="0.25">
      <c r="A53" s="14"/>
      <c r="B53" s="14"/>
      <c r="C53" s="3">
        <v>2023</v>
      </c>
      <c r="D53" s="9">
        <v>0</v>
      </c>
      <c r="E53" s="9">
        <v>1060000000</v>
      </c>
      <c r="F53" s="9">
        <f t="shared" si="0"/>
        <v>1060000000</v>
      </c>
      <c r="G53" s="9">
        <v>3082279000000</v>
      </c>
      <c r="H53" s="9">
        <v>893664209080000</v>
      </c>
      <c r="I53" s="9">
        <f t="shared" si="1"/>
        <v>896746488080000</v>
      </c>
      <c r="J53" s="9">
        <f t="shared" si="7"/>
        <v>893664209080000</v>
      </c>
      <c r="K53" s="10">
        <f t="shared" si="2"/>
        <v>893665269080000</v>
      </c>
      <c r="L53" s="10">
        <f t="shared" si="3"/>
        <v>1790410697160000</v>
      </c>
      <c r="M53" s="13">
        <f t="shared" si="4"/>
        <v>0.4991398177510652</v>
      </c>
      <c r="N53" s="11">
        <v>1</v>
      </c>
      <c r="O53" s="11">
        <v>3</v>
      </c>
      <c r="P53" s="11">
        <v>100</v>
      </c>
      <c r="Q53" s="13">
        <f t="shared" si="5"/>
        <v>33.333333333333329</v>
      </c>
      <c r="R53" s="11">
        <v>2023</v>
      </c>
      <c r="S53" s="11">
        <v>2022</v>
      </c>
      <c r="T53" s="12">
        <f t="shared" si="6"/>
        <v>1</v>
      </c>
      <c r="U53" s="12">
        <v>2</v>
      </c>
      <c r="V53" s="12">
        <v>5</v>
      </c>
    </row>
    <row r="54" spans="1:22" x14ac:dyDescent="0.25">
      <c r="M54" s="2"/>
    </row>
    <row r="55" spans="1:22" x14ac:dyDescent="0.25">
      <c r="M55" s="2"/>
    </row>
    <row r="56" spans="1:22" x14ac:dyDescent="0.25">
      <c r="M56" s="2"/>
    </row>
    <row r="57" spans="1:22" x14ac:dyDescent="0.25">
      <c r="M57" s="2"/>
    </row>
    <row r="58" spans="1:22" x14ac:dyDescent="0.25">
      <c r="M58" s="2"/>
    </row>
    <row r="59" spans="1:22" x14ac:dyDescent="0.25">
      <c r="M59" s="2"/>
    </row>
    <row r="60" spans="1:22" x14ac:dyDescent="0.25">
      <c r="M60" s="2"/>
    </row>
  </sheetData>
  <mergeCells count="35">
    <mergeCell ref="A49:A53"/>
    <mergeCell ref="B49:B53"/>
    <mergeCell ref="D2:F2"/>
    <mergeCell ref="G2:I2"/>
    <mergeCell ref="A29:A33"/>
    <mergeCell ref="B29:B33"/>
    <mergeCell ref="A34:A38"/>
    <mergeCell ref="B34:B38"/>
    <mergeCell ref="A39:A43"/>
    <mergeCell ref="B39:B43"/>
    <mergeCell ref="A14:A18"/>
    <mergeCell ref="B14:B18"/>
    <mergeCell ref="A44:A48"/>
    <mergeCell ref="B44:B48"/>
    <mergeCell ref="A1:A3"/>
    <mergeCell ref="B1:B3"/>
    <mergeCell ref="K2:K3"/>
    <mergeCell ref="N1:Q1"/>
    <mergeCell ref="R1:T1"/>
    <mergeCell ref="U2:U3"/>
    <mergeCell ref="V2:V3"/>
    <mergeCell ref="L2:L3"/>
    <mergeCell ref="M2:M3"/>
    <mergeCell ref="D1:M1"/>
    <mergeCell ref="Q2:Q3"/>
    <mergeCell ref="T2:T3"/>
    <mergeCell ref="A19:A23"/>
    <mergeCell ref="B19:B23"/>
    <mergeCell ref="A24:A28"/>
    <mergeCell ref="B24:B28"/>
    <mergeCell ref="C1:C3"/>
    <mergeCell ref="A4:A8"/>
    <mergeCell ref="B4:B8"/>
    <mergeCell ref="A9:A13"/>
    <mergeCell ref="B9:B13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Marcelina Elisya</dc:creator>
  <cp:lastModifiedBy>Reza Marcelina Elisya</cp:lastModifiedBy>
  <dcterms:created xsi:type="dcterms:W3CDTF">2025-01-13T03:14:35Z</dcterms:created>
  <dcterms:modified xsi:type="dcterms:W3CDTF">2025-04-17T07:16:20Z</dcterms:modified>
</cp:coreProperties>
</file>